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edelmannova\Desktop\Nýřany\"/>
    </mc:Choice>
  </mc:AlternateContent>
  <workbookProtection workbookPassword="C5E3" lockStructure="1"/>
  <bookViews>
    <workbookView xWindow="480" yWindow="45" windowWidth="16260" windowHeight="8730"/>
  </bookViews>
  <sheets>
    <sheet name="Titulní list" sheetId="6" r:id="rId1"/>
    <sheet name="ListKategorizace" sheetId="5" r:id="rId2"/>
    <sheet name="Parametry_OBJEKTŮ" sheetId="3" state="hidden" r:id="rId3"/>
    <sheet name="Parametry_ZÓN" sheetId="4" state="hidden" r:id="rId4"/>
    <sheet name="Hodnocení" sheetId="7" state="hidden" r:id="rId5"/>
  </sheets>
  <definedNames>
    <definedName name="_xlnm.Print_Area" localSheetId="1">ListKategorizace!$A$1:$F$98</definedName>
  </definedNames>
  <calcPr calcId="162913"/>
</workbook>
</file>

<file path=xl/calcChain.xml><?xml version="1.0" encoding="utf-8"?>
<calcChain xmlns="http://schemas.openxmlformats.org/spreadsheetml/2006/main">
  <c r="F2" i="6" l="1"/>
  <c r="C50" i="7" l="1"/>
  <c r="C51" i="7"/>
  <c r="C52" i="7"/>
  <c r="C53" i="7"/>
  <c r="B3" i="6" l="1"/>
  <c r="H31" i="5"/>
  <c r="H12" i="5" s="1"/>
  <c r="E11" i="5" s="1"/>
  <c r="B6" i="6"/>
  <c r="F31" i="5"/>
  <c r="C34" i="6" l="1"/>
  <c r="C33" i="6"/>
  <c r="C32" i="6"/>
  <c r="C31" i="6"/>
  <c r="C30" i="6"/>
  <c r="C29" i="6"/>
  <c r="C28" i="6"/>
  <c r="C26" i="6"/>
  <c r="C25" i="6"/>
  <c r="C24" i="6"/>
  <c r="C23" i="6"/>
  <c r="C22" i="6"/>
  <c r="C21" i="6"/>
  <c r="C19" i="6"/>
  <c r="A34" i="6"/>
  <c r="A33" i="6"/>
  <c r="A32" i="6"/>
  <c r="A31" i="6"/>
  <c r="A30" i="6"/>
  <c r="A29" i="6"/>
  <c r="A28" i="6"/>
  <c r="A26" i="6"/>
  <c r="A25" i="6"/>
  <c r="A24" i="6"/>
  <c r="A23" i="6"/>
  <c r="A22" i="6"/>
  <c r="A21" i="6"/>
  <c r="A19" i="6"/>
  <c r="F13" i="6"/>
  <c r="E8" i="6"/>
  <c r="C8" i="6"/>
  <c r="D8" i="6"/>
  <c r="B8" i="6"/>
  <c r="B7" i="6"/>
  <c r="B4" i="6"/>
  <c r="B5" i="6"/>
  <c r="A4" i="6"/>
  <c r="A5" i="6"/>
  <c r="A6" i="6"/>
  <c r="A7" i="6"/>
  <c r="A3" i="6"/>
  <c r="A1" i="6"/>
  <c r="H30" i="5" l="1"/>
  <c r="B30" i="5" s="1"/>
  <c r="G30" i="5"/>
  <c r="C48" i="7"/>
  <c r="D44" i="7"/>
  <c r="E44" i="7" s="1"/>
  <c r="D43" i="7"/>
  <c r="E43" i="7" s="1"/>
  <c r="D42" i="7"/>
  <c r="E42" i="7" s="1"/>
  <c r="D7" i="7"/>
  <c r="E7" i="7" s="1"/>
  <c r="D46" i="7"/>
  <c r="E46" i="7" s="1"/>
  <c r="D45" i="7"/>
  <c r="E45" i="7" s="1"/>
  <c r="D39" i="7"/>
  <c r="E39" i="7" s="1"/>
  <c r="D38" i="7"/>
  <c r="E38" i="7" s="1"/>
  <c r="D37" i="7"/>
  <c r="E37" i="7" s="1"/>
  <c r="D36" i="7"/>
  <c r="E36" i="7" s="1"/>
  <c r="D35" i="7"/>
  <c r="E35" i="7" s="1"/>
  <c r="D34" i="7"/>
  <c r="E34" i="7" s="1"/>
  <c r="D33" i="7"/>
  <c r="E33" i="7" s="1"/>
  <c r="D30" i="7"/>
  <c r="E30" i="7" s="1"/>
  <c r="C47" i="7"/>
  <c r="C40" i="7"/>
  <c r="A43" i="7"/>
  <c r="A44" i="7"/>
  <c r="A45" i="7"/>
  <c r="A46" i="7"/>
  <c r="A42" i="7"/>
  <c r="B41" i="7"/>
  <c r="A41" i="7"/>
  <c r="A38" i="7"/>
  <c r="A39" i="7"/>
  <c r="A34" i="7"/>
  <c r="A35" i="7"/>
  <c r="A36" i="7"/>
  <c r="A37" i="7"/>
  <c r="A33" i="7"/>
  <c r="B32" i="7"/>
  <c r="A32" i="7"/>
  <c r="H79" i="5"/>
  <c r="F79" i="5" s="1"/>
  <c r="H77" i="5"/>
  <c r="F77" i="5" s="1"/>
  <c r="H75" i="5"/>
  <c r="F75" i="5" s="1"/>
  <c r="H73" i="5"/>
  <c r="F73" i="5" s="1"/>
  <c r="H71" i="5"/>
  <c r="H69" i="5"/>
  <c r="F69" i="5" s="1"/>
  <c r="H67" i="5"/>
  <c r="H59" i="5"/>
  <c r="H57" i="5"/>
  <c r="F57" i="5" s="1"/>
  <c r="H55" i="5"/>
  <c r="H53" i="5"/>
  <c r="H51" i="5"/>
  <c r="H61" i="5"/>
  <c r="D29" i="7"/>
  <c r="E29" i="7" s="1"/>
  <c r="D28" i="7"/>
  <c r="E28" i="7" s="1"/>
  <c r="D27" i="7"/>
  <c r="E27" i="7" s="1"/>
  <c r="D26" i="7"/>
  <c r="D25" i="7"/>
  <c r="E25" i="7" s="1"/>
  <c r="D15" i="7"/>
  <c r="E15" i="7" s="1"/>
  <c r="C31" i="7"/>
  <c r="A30" i="7"/>
  <c r="A26" i="7"/>
  <c r="A27" i="7"/>
  <c r="A28" i="7"/>
  <c r="A29" i="7"/>
  <c r="A25" i="7"/>
  <c r="D22" i="7"/>
  <c r="E22" i="7" s="1"/>
  <c r="D18" i="7"/>
  <c r="E18" i="7" s="1"/>
  <c r="D21" i="7"/>
  <c r="E21" i="7" s="1"/>
  <c r="D20" i="7"/>
  <c r="E20" i="7" s="1"/>
  <c r="D17" i="7"/>
  <c r="E17" i="7" s="1"/>
  <c r="D16" i="7"/>
  <c r="E16" i="7" s="1"/>
  <c r="D14" i="7"/>
  <c r="E14" i="7" s="1"/>
  <c r="D10" i="7"/>
  <c r="E10" i="7" s="1"/>
  <c r="D9" i="7"/>
  <c r="E9" i="7" s="1"/>
  <c r="D8" i="7"/>
  <c r="E8" i="7" s="1"/>
  <c r="B24" i="7"/>
  <c r="A24" i="7"/>
  <c r="C23" i="7"/>
  <c r="A21" i="7"/>
  <c r="A22" i="7"/>
  <c r="A20" i="7"/>
  <c r="C19" i="7"/>
  <c r="B16" i="7"/>
  <c r="B17" i="7"/>
  <c r="B18" i="7"/>
  <c r="B15" i="7"/>
  <c r="B14" i="7"/>
  <c r="A13" i="7"/>
  <c r="C11" i="7"/>
  <c r="C4" i="7"/>
  <c r="A4" i="7"/>
  <c r="B12" i="7"/>
  <c r="A12" i="7"/>
  <c r="A9" i="7"/>
  <c r="A10" i="7"/>
  <c r="A8" i="7"/>
  <c r="A7" i="7"/>
  <c r="B6" i="7"/>
  <c r="A6" i="7"/>
  <c r="B2" i="7"/>
  <c r="A2" i="7"/>
  <c r="B1" i="7"/>
  <c r="A1" i="7"/>
  <c r="D31" i="7" l="1"/>
  <c r="D47" i="7"/>
  <c r="D41" i="7" s="1"/>
  <c r="E41" i="7" s="1"/>
  <c r="D40" i="7"/>
  <c r="D32" i="7" s="1"/>
  <c r="E32" i="7" s="1"/>
  <c r="D6" i="7"/>
  <c r="E6" i="7" s="1"/>
  <c r="E26" i="7"/>
  <c r="D13" i="7"/>
  <c r="E13" i="7" s="1"/>
  <c r="D12" i="7" s="1"/>
  <c r="E12" i="7" s="1"/>
  <c r="D24" i="7" l="1"/>
  <c r="E24" i="7" s="1"/>
  <c r="E48" i="7" s="1"/>
  <c r="H54" i="7" l="1"/>
  <c r="A16" i="6" s="1"/>
  <c r="E54" i="7"/>
  <c r="E52" i="7"/>
  <c r="E53" i="7"/>
  <c r="E50" i="7"/>
  <c r="E51" i="7"/>
</calcChain>
</file>

<file path=xl/comments1.xml><?xml version="1.0" encoding="utf-8"?>
<comments xmlns="http://schemas.openxmlformats.org/spreadsheetml/2006/main">
  <authors>
    <author>HP</author>
  </authors>
  <commentList>
    <comment ref="A67" authorId="0" shapeId="0">
      <text>
        <r>
          <rPr>
            <sz val="8"/>
            <color indexed="81"/>
            <rFont val="Tahoma"/>
            <family val="2"/>
            <charset val="238"/>
          </rPr>
          <t>Každá informace o identifikované nebo identifikovatelné fyzické osobě (subjektu údajů). Identifikovatelnou fyzickou osobou je fyzická osoba, kterou lze přímo či nepřímo identifikovat, zejména odkazem na určitý identifikátor (jméno, číslo, síťový identifikátor) nebo na jeden či více zvláštních prvků fyzické, fyziologické, genetické, psychické, ekonomické, kulturní nebo společenské identity této fyzické osoby</t>
        </r>
      </text>
    </comment>
    <comment ref="A69" authorId="0" shapeId="0">
      <text>
        <r>
          <rPr>
            <sz val="8"/>
            <color indexed="81"/>
            <rFont val="Tahoma"/>
            <family val="2"/>
            <charset val="238"/>
          </rPr>
          <t>Osobní údaje, které vypovídají o rasovém či etnickém původu, politických názorech, náboženském vyznání či filozofickém přesvědčení, členství v odborech, zdravotním stavu či o sexuálním životě nebo sexuální orientaci fyzické osoby. Za zvláštní kategorii údajů jsou považovány i genetické a biometrické údaje, které jsou zpracovávány za účelem jedinečné identifikace fyzické osoby</t>
        </r>
      </text>
    </comment>
    <comment ref="A71" authorId="0" shapeId="0">
      <text>
        <r>
          <rPr>
            <sz val="8"/>
            <color indexed="81"/>
            <rFont val="Tahoma"/>
            <family val="2"/>
            <charset val="238"/>
          </rPr>
          <t>Informace v oblasti krizového řízení, které by v případě zneužití mohly vést k ohrožení života, zdraví, majetku, životního prostředí nebo podnikatelského zájmu právnické osoby nebo fyzické osoby vykonávající podnikatelskou činnost podle zvláštních právních předpisů</t>
        </r>
      </text>
    </comment>
    <comment ref="A73" authorId="0" shapeId="0">
      <text>
        <r>
          <rPr>
            <sz val="8"/>
            <color indexed="81"/>
            <rFont val="Tahoma"/>
            <family val="2"/>
            <charset val="238"/>
          </rPr>
          <t>Obchodní tajemství tvoří konkurenčně významné, určitelné, ocenitelné a v příslušných obchodních kruzích běžně nedostupné skutečnosti, které souvisejí se závodem a jejichž vlastník zajišťuje ve svém zájmu odpovídajícím způsobem jejich utajení</t>
        </r>
      </text>
    </comment>
    <comment ref="A75" authorId="0" shapeId="0">
      <text>
        <r>
          <rPr>
            <sz val="8"/>
            <color indexed="81"/>
            <rFont val="Tahoma"/>
            <family val="2"/>
            <charset val="238"/>
          </rPr>
          <t xml:space="preserve">Informace v jakékoliv podobě zaznamenaná na jakémkoliv nosiči označená v souladu se zákonem o ochraně utajovaných informací, jejíž vyzrazení nebo zneužití může způsobit újmu zájmu České republiky nebo může být pro tento zájem nevýhodné, a která je uvedena v seznamu utajovaných informací </t>
        </r>
      </text>
    </comment>
    <comment ref="A77" authorId="0" shapeId="0">
      <text>
        <r>
          <rPr>
            <sz val="8"/>
            <color indexed="81"/>
            <rFont val="Tahoma"/>
            <family val="2"/>
            <charset val="238"/>
          </rPr>
          <t>Místo určené k uložení, vyhledávání a předkládání dokumentů pro potřebu původce a k provádění skartačního řízení</t>
        </r>
      </text>
    </comment>
    <comment ref="A79" authorId="0" shapeId="0">
      <text>
        <r>
          <rPr>
            <sz val="8"/>
            <color indexed="81"/>
            <rFont val="Tahoma"/>
            <family val="2"/>
            <charset val="238"/>
          </rPr>
          <t>Zařízení podle tohoto zákona, které slouží k ukládání archiválií a péči o ně</t>
        </r>
      </text>
    </comment>
    <comment ref="A83" authorId="0" shapeId="0">
      <text>
        <r>
          <rPr>
            <sz val="8"/>
            <color indexed="81"/>
            <rFont val="Tahoma"/>
            <family val="2"/>
            <charset val="238"/>
          </rPr>
          <t>Označení míst s vysokou koncentrací osob a nízkou úrovní zabezpečení proti násilným útokům, která jsou pro tuto svou charakteristiku jako cíl útoků, typicky útoků teroristických</t>
        </r>
      </text>
    </comment>
  </commentList>
</comments>
</file>

<file path=xl/comments2.xml><?xml version="1.0" encoding="utf-8"?>
<comments xmlns="http://schemas.openxmlformats.org/spreadsheetml/2006/main">
  <authors>
    <author>HP</author>
  </authors>
  <commentList>
    <comment ref="A6" authorId="0" shapeId="0">
      <text>
        <r>
          <rPr>
            <b/>
            <sz val="9"/>
            <color indexed="81"/>
            <rFont val="Tahoma"/>
            <family val="2"/>
            <charset val="238"/>
          </rPr>
          <t>minimum 0
maximum 4,5</t>
        </r>
      </text>
    </comment>
    <comment ref="A12" authorId="0" shapeId="0">
      <text>
        <r>
          <rPr>
            <b/>
            <sz val="9"/>
            <color indexed="81"/>
            <rFont val="Tahoma"/>
            <family val="2"/>
            <charset val="238"/>
          </rPr>
          <t>minimum 0,8
maximum 5,1</t>
        </r>
      </text>
    </comment>
    <comment ref="A24" authorId="0" shapeId="0">
      <text>
        <r>
          <rPr>
            <b/>
            <sz val="9"/>
            <color indexed="81"/>
            <rFont val="Tahoma"/>
            <family val="2"/>
            <charset val="238"/>
          </rPr>
          <t>minimum 0
maximum 19,2</t>
        </r>
      </text>
    </comment>
    <comment ref="A32" authorId="0" shapeId="0">
      <text>
        <r>
          <rPr>
            <b/>
            <sz val="9"/>
            <color indexed="81"/>
            <rFont val="Tahoma"/>
            <family val="2"/>
            <charset val="238"/>
          </rPr>
          <t>minimum 0
maximum 7</t>
        </r>
      </text>
    </comment>
    <comment ref="A41" authorId="0" shapeId="0">
      <text>
        <r>
          <rPr>
            <b/>
            <sz val="9"/>
            <color indexed="81"/>
            <rFont val="Tahoma"/>
            <family val="2"/>
            <charset val="238"/>
          </rPr>
          <t>minimum 0
maximum 13,5</t>
        </r>
      </text>
    </comment>
  </commentList>
</comments>
</file>

<file path=xl/sharedStrings.xml><?xml version="1.0" encoding="utf-8"?>
<sst xmlns="http://schemas.openxmlformats.org/spreadsheetml/2006/main" count="313" uniqueCount="202">
  <si>
    <t>Cestující</t>
  </si>
  <si>
    <t>Finanční hotovost a ceniny</t>
  </si>
  <si>
    <t>Technologie</t>
  </si>
  <si>
    <t>Informace</t>
  </si>
  <si>
    <t>Utajované informace</t>
  </si>
  <si>
    <t>Osobní údaje</t>
  </si>
  <si>
    <t>Důležitost objektu</t>
  </si>
  <si>
    <t>cestující</t>
  </si>
  <si>
    <t>zaměstnanci</t>
  </si>
  <si>
    <t>nájemci</t>
  </si>
  <si>
    <t>návštěvy</t>
  </si>
  <si>
    <r>
      <t xml:space="preserve">Osoby </t>
    </r>
    <r>
      <rPr>
        <sz val="11"/>
        <color theme="1"/>
        <rFont val="Calibri"/>
        <family val="2"/>
        <charset val="238"/>
        <scheme val="minor"/>
      </rPr>
      <t>(průměrný počet/den)</t>
    </r>
  </si>
  <si>
    <t>1 - 10</t>
  </si>
  <si>
    <t>11 - 50</t>
  </si>
  <si>
    <t>51 - 100</t>
  </si>
  <si>
    <t>&gt; 100</t>
  </si>
  <si>
    <t>0 (bez tvalé přítomnosti)</t>
  </si>
  <si>
    <t>0 (bez přítomnosti cestujících)</t>
  </si>
  <si>
    <t>&lt; 100</t>
  </si>
  <si>
    <t>Majetek</t>
  </si>
  <si>
    <t>pokladna SŽDC</t>
  </si>
  <si>
    <t>&lt; 10.000 Kč</t>
  </si>
  <si>
    <t>10.001 Kč - 50.000 Kč</t>
  </si>
  <si>
    <t>ano</t>
  </si>
  <si>
    <t>ne</t>
  </si>
  <si>
    <t>bankomat</t>
  </si>
  <si>
    <t>pokladna nájemce (dopravce)</t>
  </si>
  <si>
    <t>směnárna</t>
  </si>
  <si>
    <t>pobočka banky, pošty</t>
  </si>
  <si>
    <t>body</t>
  </si>
  <si>
    <t>body podle zón</t>
  </si>
  <si>
    <r>
      <t>&lt; 100 m</t>
    </r>
    <r>
      <rPr>
        <vertAlign val="superscript"/>
        <sz val="11"/>
        <color theme="1"/>
        <rFont val="Calibri"/>
        <family val="2"/>
        <charset val="238"/>
        <scheme val="minor"/>
      </rPr>
      <t>2</t>
    </r>
  </si>
  <si>
    <r>
      <t>101 - 1000 m</t>
    </r>
    <r>
      <rPr>
        <vertAlign val="superscript"/>
        <sz val="11"/>
        <color theme="1"/>
        <rFont val="Calibri"/>
        <family val="2"/>
        <charset val="238"/>
        <scheme val="minor"/>
      </rPr>
      <t>2</t>
    </r>
  </si>
  <si>
    <r>
      <t>1001 - 5000 m</t>
    </r>
    <r>
      <rPr>
        <vertAlign val="superscript"/>
        <sz val="11"/>
        <color theme="1"/>
        <rFont val="Calibri"/>
        <family val="2"/>
        <charset val="238"/>
        <scheme val="minor"/>
      </rPr>
      <t>2</t>
    </r>
  </si>
  <si>
    <r>
      <t>5001 - 10000 m</t>
    </r>
    <r>
      <rPr>
        <vertAlign val="superscript"/>
        <sz val="11"/>
        <color theme="1"/>
        <rFont val="Calibri"/>
        <family val="2"/>
        <charset val="238"/>
        <scheme val="minor"/>
      </rPr>
      <t>2</t>
    </r>
  </si>
  <si>
    <r>
      <t>&gt; 10000 m</t>
    </r>
    <r>
      <rPr>
        <vertAlign val="superscript"/>
        <sz val="11"/>
        <color theme="1"/>
        <rFont val="Calibri"/>
        <family val="2"/>
        <charset val="238"/>
        <scheme val="minor"/>
      </rPr>
      <t>2</t>
    </r>
  </si>
  <si>
    <t>Měkké cíle</t>
  </si>
  <si>
    <t>komerční prostory v objektu</t>
  </si>
  <si>
    <t>(přístupné veřejnosti)</t>
  </si>
  <si>
    <t>bez komerčních prostor</t>
  </si>
  <si>
    <t>dopravní terminál</t>
  </si>
  <si>
    <t>bez návazné dopravy</t>
  </si>
  <si>
    <t>&lt; 10 linek</t>
  </si>
  <si>
    <t>11 - 30 linek</t>
  </si>
  <si>
    <t>metro</t>
  </si>
  <si>
    <t>uzel ŽDC</t>
  </si>
  <si>
    <t>není na ŽDC</t>
  </si>
  <si>
    <t>1 trať</t>
  </si>
  <si>
    <t>2 - 3 tratě</t>
  </si>
  <si>
    <t>&gt; 3 tratě</t>
  </si>
  <si>
    <t>železniční koridor</t>
  </si>
  <si>
    <t>komerční/významné objekty</t>
  </si>
  <si>
    <t>(v bezprostřední blízkosti)</t>
  </si>
  <si>
    <r>
      <t>&gt; 5000 m</t>
    </r>
    <r>
      <rPr>
        <vertAlign val="superscript"/>
        <sz val="11"/>
        <color theme="1"/>
        <rFont val="Calibri"/>
        <family val="2"/>
        <charset val="238"/>
        <scheme val="minor"/>
      </rPr>
      <t>2</t>
    </r>
  </si>
  <si>
    <t>letiště</t>
  </si>
  <si>
    <t>Technologické prostory</t>
  </si>
  <si>
    <t>utajované informace</t>
  </si>
  <si>
    <t>osobní údaje</t>
  </si>
  <si>
    <t>zvláštní kategorie OÚ</t>
  </si>
  <si>
    <t>zvláštní skutečnosti</t>
  </si>
  <si>
    <t>obchodní tajemství</t>
  </si>
  <si>
    <r>
      <t xml:space="preserve">Informace </t>
    </r>
    <r>
      <rPr>
        <sz val="11"/>
        <color theme="1"/>
        <rFont val="Calibri"/>
        <family val="2"/>
        <charset val="238"/>
        <scheme val="minor"/>
      </rPr>
      <t>(mimo datová úložiště)</t>
    </r>
  </si>
  <si>
    <t>archiv (ve smyslu zákona)</t>
  </si>
  <si>
    <t>spisovna</t>
  </si>
  <si>
    <t>památková ochrana</t>
  </si>
  <si>
    <t>lokální</t>
  </si>
  <si>
    <t>oblastní</t>
  </si>
  <si>
    <t>server</t>
  </si>
  <si>
    <t>centrální</t>
  </si>
  <si>
    <t>dopravní kancelář</t>
  </si>
  <si>
    <t>zabezpečovací zařízení</t>
  </si>
  <si>
    <t>dodávky el. energie</t>
  </si>
  <si>
    <t>řídicí pracoviště</t>
  </si>
  <si>
    <t>telekomunikační zařízení</t>
  </si>
  <si>
    <t>důležitost objektu</t>
  </si>
  <si>
    <t>prvek kritické infrastruktury</t>
  </si>
  <si>
    <t>s dopadem na činnost SŽDC - oblastní</t>
  </si>
  <si>
    <t>s dopadem na činnost SŽDC - lokální</t>
  </si>
  <si>
    <t>parametr</t>
  </si>
  <si>
    <t>&gt; 6000</t>
  </si>
  <si>
    <t>30</t>
  </si>
  <si>
    <t>3001 - 6000</t>
  </si>
  <si>
    <t>53</t>
  </si>
  <si>
    <t>1001 - 3000</t>
  </si>
  <si>
    <t>152</t>
  </si>
  <si>
    <t>1422</t>
  </si>
  <si>
    <t>101 - 350</t>
  </si>
  <si>
    <t>649</t>
  </si>
  <si>
    <t>351 - 1000</t>
  </si>
  <si>
    <t>285</t>
  </si>
  <si>
    <t>50.001 Kč - 100.000 Kč</t>
  </si>
  <si>
    <t>&gt; 100.000 Kč</t>
  </si>
  <si>
    <t>Bankomat</t>
  </si>
  <si>
    <t>Směnárna</t>
  </si>
  <si>
    <t>Pobočka pošty, banky</t>
  </si>
  <si>
    <t>Body</t>
  </si>
  <si>
    <t>Váha</t>
  </si>
  <si>
    <t>Identifikace objektu:</t>
  </si>
  <si>
    <t>Adresa:</t>
  </si>
  <si>
    <t>Identifikátor objektu:</t>
  </si>
  <si>
    <t>telefon:</t>
  </si>
  <si>
    <t>email:</t>
  </si>
  <si>
    <t>Oblastní ředitelství Brno</t>
  </si>
  <si>
    <t>Oblastní ředitelství Hradec Králové</t>
  </si>
  <si>
    <t>Oblastní ředitelství Olomouc</t>
  </si>
  <si>
    <t>Oblastní ředitelství Ostrava</t>
  </si>
  <si>
    <t>Oblastní ředitelství Plzeň</t>
  </si>
  <si>
    <t>Oblastní ředitelství Praha</t>
  </si>
  <si>
    <t>Oblastní ředitelství Ústí nad Labem</t>
  </si>
  <si>
    <t>Stavební správa západ</t>
  </si>
  <si>
    <t>Stavební správa východ</t>
  </si>
  <si>
    <t>Správa železniční energetiky</t>
  </si>
  <si>
    <t>Správa železniční geodézie Olomouc</t>
  </si>
  <si>
    <t>Správa železniční geodézie Praha</t>
  </si>
  <si>
    <t>Technická ústředna dopravní cesty</t>
  </si>
  <si>
    <t>Hasičská záchranná služba</t>
  </si>
  <si>
    <t>Centrální dispečerské pracoviště Praha</t>
  </si>
  <si>
    <t>Centrální dispečerské pracoviště Přerov</t>
  </si>
  <si>
    <t>Centrum sdílených služeb Praha</t>
  </si>
  <si>
    <t>Generální ředitelství</t>
  </si>
  <si>
    <t>Vlastnické vztahy:</t>
  </si>
  <si>
    <t>Skupina parametrů:</t>
  </si>
  <si>
    <t>Zaměstnanci nájemců</t>
  </si>
  <si>
    <t>Návštěvy</t>
  </si>
  <si>
    <t>0 (bez nájemních prostor)</t>
  </si>
  <si>
    <t>Užitná plocha nemovitosti</t>
  </si>
  <si>
    <t>s dopadem na ŽDC - koridor - oblastní</t>
  </si>
  <si>
    <t>s dopadem na ŽDC - koridor - lokální</t>
  </si>
  <si>
    <t>Památková ochrana</t>
  </si>
  <si>
    <t>&gt; označení místnosti</t>
  </si>
  <si>
    <t>&gt; pokladní limit</t>
  </si>
  <si>
    <t>Pokladna nájemce (dopravce)</t>
  </si>
  <si>
    <t>užitná plocha nemovitosti</t>
  </si>
  <si>
    <t>Kontrolní mezisoučet</t>
  </si>
  <si>
    <t>kontrolní mezisoučet</t>
  </si>
  <si>
    <t>Výpočet</t>
  </si>
  <si>
    <t>Dodávky elektrické energie</t>
  </si>
  <si>
    <t>Drážní zabezpečovací zařízení</t>
  </si>
  <si>
    <t>Telekomunikační zařízení</t>
  </si>
  <si>
    <t>Server</t>
  </si>
  <si>
    <t>primární aktivum kritické informační infrastruktury</t>
  </si>
  <si>
    <t>Řídící (dohledové) pracoviště</t>
  </si>
  <si>
    <t>Dopravní kancelář</t>
  </si>
  <si>
    <t>Zvláštní kategorie osobních údajů</t>
  </si>
  <si>
    <t>Zvláštní skutečnosti (krizový zákon)</t>
  </si>
  <si>
    <t>Obchodní tajemství (Občanský zákoník)</t>
  </si>
  <si>
    <t>Spisovna (zákon o archivnictví a spisové službě )</t>
  </si>
  <si>
    <t>Archiv (zákon o archivnictví a spisové službě )</t>
  </si>
  <si>
    <r>
      <t xml:space="preserve">Osoby </t>
    </r>
    <r>
      <rPr>
        <sz val="12"/>
        <color theme="1"/>
        <rFont val="Calibri"/>
        <family val="2"/>
        <charset val="238"/>
        <scheme val="minor"/>
      </rPr>
      <t>- průměrný počet za den</t>
    </r>
  </si>
  <si>
    <t>Komerční prostory v objektu</t>
  </si>
  <si>
    <t>Návazná doprava</t>
  </si>
  <si>
    <t>Uzel železniční dopravní cesty</t>
  </si>
  <si>
    <t>Železniční koridor</t>
  </si>
  <si>
    <t>Komerční/významné objekty v bezprostřední blízkosti</t>
  </si>
  <si>
    <t>Celkový mezisoučet</t>
  </si>
  <si>
    <t>Pole pro možné vložení poznámek zpracovatelem kategorizace objektu.</t>
  </si>
  <si>
    <t>Objekt kategorie I</t>
  </si>
  <si>
    <t>Objekt kategorie II</t>
  </si>
  <si>
    <t>Objekt kategorie III</t>
  </si>
  <si>
    <t>Objekt kategorie IV</t>
  </si>
  <si>
    <t>Objekt kategorie V</t>
  </si>
  <si>
    <t>Schválil za organizační útvar:</t>
  </si>
  <si>
    <t>Schválil za gestorský útvar:</t>
  </si>
  <si>
    <t>zpracováno:</t>
  </si>
  <si>
    <t>schváleno:</t>
  </si>
  <si>
    <t>V objektu se nachází následující bezpečnostní zóny (vnitřní prostory se zvýšenou úrovní fyzické ochrany):</t>
  </si>
  <si>
    <t>Technologické prostory:</t>
  </si>
  <si>
    <t>Místa ukládání chráněných dokumentů:</t>
  </si>
  <si>
    <r>
      <t xml:space="preserve">Informace </t>
    </r>
    <r>
      <rPr>
        <sz val="12"/>
        <color theme="1"/>
        <rFont val="Calibri"/>
        <family val="2"/>
        <charset val="238"/>
        <scheme val="minor"/>
      </rPr>
      <t>(mimo datová úložiště)</t>
    </r>
  </si>
  <si>
    <t>BZ-D</t>
  </si>
  <si>
    <t>BZ-C</t>
  </si>
  <si>
    <t>BZ-B</t>
  </si>
  <si>
    <t>BZ-A</t>
  </si>
  <si>
    <t>místní</t>
  </si>
  <si>
    <t>s dopadem na ŽDC - regionální tratě - lokální</t>
  </si>
  <si>
    <t>pouze místní charakter</t>
  </si>
  <si>
    <t>&gt; 30 linek</t>
  </si>
  <si>
    <t>Objekt zvláštního zřetele</t>
  </si>
  <si>
    <r>
      <rPr>
        <sz val="8"/>
        <color theme="1"/>
        <rFont val="Calibri"/>
        <family val="2"/>
        <charset val="238"/>
        <scheme val="minor"/>
      </rPr>
      <t>Poznámka:</t>
    </r>
    <r>
      <rPr>
        <sz val="10"/>
        <color theme="1"/>
        <rFont val="Calibri"/>
        <family val="2"/>
        <charset val="238"/>
        <scheme val="minor"/>
      </rPr>
      <t xml:space="preserve"> 
</t>
    </r>
    <r>
      <rPr>
        <b/>
        <sz val="10"/>
        <color theme="1"/>
        <rFont val="Calibri"/>
        <family val="2"/>
        <charset val="238"/>
        <scheme val="minor"/>
      </rPr>
      <t>vyplňuje O30</t>
    </r>
  </si>
  <si>
    <t>Bezpečnostní správce objektu:</t>
  </si>
  <si>
    <t>s dopadem na ŽDC - hlavní tratě - lokální</t>
  </si>
  <si>
    <t>Bezpečnostní kategorizace objektů Správy železnic, státní organizace</t>
  </si>
  <si>
    <t>Organizační útvar Správy železnic:</t>
  </si>
  <si>
    <t>Zaměstnanci Správy železnic</t>
  </si>
  <si>
    <t>Pokladna Správy železnic</t>
  </si>
  <si>
    <t>(verze 200401)</t>
  </si>
  <si>
    <t>Příloha 5 k č.j. 23529/2020-SŽ-GŘ-O30</t>
  </si>
  <si>
    <t>Nýřany 84 - výpravní budova</t>
  </si>
  <si>
    <t>Nádražní 84,33023</t>
  </si>
  <si>
    <t>svetlik@szdc.cz</t>
  </si>
  <si>
    <t>ZDC.32.B25027</t>
  </si>
  <si>
    <t>Světlík Václav</t>
  </si>
  <si>
    <t>0P13,0P25</t>
  </si>
  <si>
    <t>0P15</t>
  </si>
  <si>
    <t>0P25</t>
  </si>
  <si>
    <t>0P25,0P12</t>
  </si>
  <si>
    <t>BoucekV@szdc.cz</t>
  </si>
  <si>
    <t>OP25</t>
  </si>
  <si>
    <t>DK - umístění rozvaděče pro ovládání venkovního osvětlení a pro ovládání elektrického ohřevu výhybek (EOV)</t>
  </si>
  <si>
    <t xml:space="preserve">Ing. Mgr. Vladimír Abraham, MBA </t>
  </si>
  <si>
    <t>abraham@szdc.cz</t>
  </si>
  <si>
    <t>Ing. Václav Bouček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</si>
</sst>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38"/>
      <scheme val="minor"/>
    </font>
    <font>
      <b/>
      <sz val="11"/>
      <color theme="1"/>
      <name val="Calibri"/>
      <family val="2"/>
      <charset val="238"/>
      <scheme val="minor"/>
    </font>
    <font>
      <b/>
      <sz val="9"/>
      <color indexed="81"/>
      <name val="Tahoma"/>
      <family val="2"/>
      <charset val="238"/>
    </font>
    <font>
      <vertAlign val="superscript"/>
      <sz val="11"/>
      <color theme="1"/>
      <name val="Calibri"/>
      <family val="2"/>
      <charset val="238"/>
      <scheme val="minor"/>
    </font>
    <font>
      <i/>
      <sz val="11"/>
      <color theme="1"/>
      <name val="Calibri"/>
      <family val="2"/>
      <charset val="238"/>
      <scheme val="minor"/>
    </font>
    <font>
      <sz val="11"/>
      <color theme="1"/>
      <name val="Calibri"/>
      <family val="2"/>
      <charset val="238"/>
      <scheme val="minor"/>
    </font>
    <font>
      <b/>
      <sz val="18"/>
      <color theme="3"/>
      <name val="Cambria"/>
      <family val="2"/>
      <charset val="238"/>
      <scheme val="major"/>
    </font>
    <font>
      <b/>
      <sz val="11"/>
      <color theme="0"/>
      <name val="Calibri"/>
      <family val="2"/>
      <charset val="238"/>
      <scheme val="minor"/>
    </font>
    <font>
      <sz val="11"/>
      <color theme="0"/>
      <name val="Calibri"/>
      <family val="2"/>
      <charset val="238"/>
      <scheme val="minor"/>
    </font>
    <font>
      <b/>
      <i/>
      <sz val="8"/>
      <color theme="5"/>
      <name val="Calibri"/>
      <family val="2"/>
      <charset val="238"/>
      <scheme val="minor"/>
    </font>
    <font>
      <sz val="10"/>
      <color theme="1"/>
      <name val="Calibri"/>
      <family val="2"/>
      <charset val="238"/>
      <scheme val="minor"/>
    </font>
    <font>
      <b/>
      <sz val="12"/>
      <color theme="1"/>
      <name val="Calibri"/>
      <family val="2"/>
      <charset val="238"/>
      <scheme val="minor"/>
    </font>
    <font>
      <b/>
      <sz val="16"/>
      <color theme="3"/>
      <name val="Verdana"/>
      <family val="2"/>
      <charset val="238"/>
    </font>
    <font>
      <u/>
      <sz val="10"/>
      <color theme="10"/>
      <name val="Calibri"/>
      <family val="2"/>
      <charset val="238"/>
      <scheme val="minor"/>
    </font>
    <font>
      <sz val="8"/>
      <color rgb="FF000000"/>
      <name val="Tahoma"/>
      <family val="2"/>
      <charset val="238"/>
    </font>
    <font>
      <sz val="9"/>
      <color theme="1"/>
      <name val="Calibri"/>
      <family val="2"/>
      <charset val="238"/>
      <scheme val="minor"/>
    </font>
    <font>
      <i/>
      <sz val="9"/>
      <color theme="0" tint="-0.249977111117893"/>
      <name val="Calibri"/>
      <family val="2"/>
      <charset val="238"/>
      <scheme val="minor"/>
    </font>
    <font>
      <i/>
      <sz val="11"/>
      <color theme="0" tint="-0.499984740745262"/>
      <name val="Calibri"/>
      <family val="2"/>
      <charset val="238"/>
      <scheme val="minor"/>
    </font>
    <font>
      <sz val="11"/>
      <color rgb="FFFFFFFF"/>
      <name val="Calibri"/>
      <family val="2"/>
      <charset val="238"/>
      <scheme val="minor"/>
    </font>
    <font>
      <sz val="12"/>
      <color theme="1"/>
      <name val="Calibri"/>
      <family val="2"/>
      <charset val="238"/>
      <scheme val="minor"/>
    </font>
    <font>
      <sz val="8"/>
      <color theme="0"/>
      <name val="Calibri"/>
      <family val="2"/>
      <charset val="238"/>
      <scheme val="minor"/>
    </font>
    <font>
      <b/>
      <sz val="22"/>
      <color theme="0"/>
      <name val="Calibri"/>
      <family val="2"/>
      <charset val="238"/>
      <scheme val="minor"/>
    </font>
    <font>
      <sz val="8"/>
      <color indexed="81"/>
      <name val="Tahoma"/>
      <family val="2"/>
      <charset val="238"/>
    </font>
    <font>
      <sz val="10"/>
      <color rgb="FFFF0000"/>
      <name val="Calibri"/>
      <family val="2"/>
      <charset val="238"/>
      <scheme val="minor"/>
    </font>
    <font>
      <b/>
      <sz val="10"/>
      <color rgb="FF00B050"/>
      <name val="Calibri"/>
      <family val="2"/>
      <charset val="238"/>
      <scheme val="minor"/>
    </font>
    <font>
      <sz val="8"/>
      <color theme="1"/>
      <name val="Calibri"/>
      <family val="2"/>
      <charset val="238"/>
      <scheme val="minor"/>
    </font>
    <font>
      <b/>
      <sz val="10"/>
      <color theme="1"/>
      <name val="Calibri"/>
      <family val="2"/>
      <charset val="238"/>
      <scheme val="minor"/>
    </font>
    <font>
      <b/>
      <sz val="11"/>
      <color rgb="FF000000"/>
      <name val="Calibri"/>
      <family val="2"/>
      <charset val="238"/>
    </font>
    <font>
      <sz val="11"/>
      <color rgb="FF006100"/>
      <name val="Calibri"/>
      <family val="2"/>
      <charset val="238"/>
      <scheme val="minor"/>
    </font>
    <font>
      <b/>
      <sz val="11"/>
      <color rgb="FF006100"/>
      <name val="Calibri"/>
      <family val="2"/>
      <charset val="238"/>
      <scheme val="minor"/>
    </font>
    <font>
      <b/>
      <sz val="12"/>
      <color theme="3"/>
      <name val="Verdana"/>
      <family val="2"/>
      <charset val="238"/>
    </font>
    <font>
      <i/>
      <sz val="9"/>
      <color theme="1"/>
      <name val="Calibri"/>
      <family val="2"/>
      <charset val="238"/>
      <scheme val="minor"/>
    </font>
  </fonts>
  <fills count="10">
    <fill>
      <patternFill patternType="none"/>
    </fill>
    <fill>
      <patternFill patternType="gray125"/>
    </fill>
    <fill>
      <patternFill patternType="solid">
        <fgColor theme="4" tint="0.59999389629810485"/>
        <bgColor indexed="65"/>
      </patternFill>
    </fill>
    <fill>
      <patternFill patternType="solid">
        <fgColor theme="4" tint="0.39997558519241921"/>
        <bgColor indexed="65"/>
      </patternFill>
    </fill>
    <fill>
      <patternFill patternType="solid">
        <fgColor rgb="FFFFFFCC"/>
        <bgColor indexed="64"/>
      </patternFill>
    </fill>
    <fill>
      <patternFill patternType="solid">
        <fgColor theme="5"/>
      </patternFill>
    </fill>
    <fill>
      <patternFill patternType="solid">
        <fgColor theme="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C6EFCE"/>
      </patternFill>
    </fill>
  </fills>
  <borders count="10">
    <border>
      <left/>
      <right/>
      <top/>
      <bottom/>
      <diagonal/>
    </border>
    <border>
      <left style="thin">
        <color auto="1"/>
      </left>
      <right/>
      <top style="thin">
        <color auto="1"/>
      </top>
      <bottom style="thin">
        <color theme="0" tint="-0.34998626667073579"/>
      </bottom>
      <diagonal/>
    </border>
    <border>
      <left/>
      <right/>
      <top style="thin">
        <color auto="1"/>
      </top>
      <bottom style="thin">
        <color theme="0" tint="-0.34998626667073579"/>
      </bottom>
      <diagonal/>
    </border>
    <border>
      <left/>
      <right style="thin">
        <color auto="1"/>
      </right>
      <top style="thin">
        <color auto="1"/>
      </top>
      <bottom style="thin">
        <color theme="0" tint="-0.34998626667073579"/>
      </bottom>
      <diagonal/>
    </border>
    <border>
      <left style="thin">
        <color auto="1"/>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auto="1"/>
      </bottom>
      <diagonal/>
    </border>
    <border>
      <left/>
      <right/>
      <top style="thin">
        <color theme="0" tint="-0.34998626667073579"/>
      </top>
      <bottom style="thin">
        <color auto="1"/>
      </bottom>
      <diagonal/>
    </border>
    <border>
      <left/>
      <right style="thin">
        <color auto="1"/>
      </right>
      <top style="thin">
        <color theme="0" tint="-0.34998626667073579"/>
      </top>
      <bottom style="thin">
        <color auto="1"/>
      </bottom>
      <diagonal/>
    </border>
  </borders>
  <cellStyleXfs count="8">
    <xf numFmtId="0" fontId="0" fillId="0" borderId="0"/>
    <xf numFmtId="0" fontId="6" fillId="0" borderId="0" applyNumberFormat="0" applyFill="0" applyBorder="0" applyAlignment="0" applyProtection="0"/>
    <xf numFmtId="0" fontId="5" fillId="2" borderId="0" applyNumberFormat="0" applyBorder="0" applyAlignment="0" applyProtection="0"/>
    <xf numFmtId="0" fontId="8" fillId="3" borderId="0" applyNumberFormat="0" applyBorder="0" applyAlignment="0" applyProtection="0"/>
    <xf numFmtId="0" fontId="13" fillId="0" borderId="0" applyNumberFormat="0" applyFill="0" applyBorder="0" applyAlignment="0" applyProtection="0"/>
    <xf numFmtId="0" fontId="8" fillId="5" borderId="0" applyNumberFormat="0" applyBorder="0" applyAlignment="0" applyProtection="0"/>
    <xf numFmtId="0" fontId="8" fillId="6" borderId="0" applyNumberFormat="0" applyBorder="0" applyAlignment="0" applyProtection="0"/>
    <xf numFmtId="0" fontId="28" fillId="9" borderId="0" applyNumberFormat="0" applyBorder="0" applyAlignment="0" applyProtection="0"/>
  </cellStyleXfs>
  <cellXfs count="102">
    <xf numFmtId="0" fontId="0" fillId="0" borderId="0" xfId="0"/>
    <xf numFmtId="0" fontId="1" fillId="0" borderId="0" xfId="0" applyFont="1" applyAlignment="1">
      <alignment vertical="center"/>
    </xf>
    <xf numFmtId="0" fontId="0" fillId="0" borderId="0" xfId="0" applyAlignment="1">
      <alignment vertical="center"/>
    </xf>
    <xf numFmtId="49" fontId="0" fillId="0" borderId="0" xfId="0" applyNumberFormat="1" applyAlignment="1">
      <alignment vertical="center"/>
    </xf>
    <xf numFmtId="0" fontId="4" fillId="0" borderId="0" xfId="0" applyFont="1" applyAlignment="1">
      <alignment vertical="center"/>
    </xf>
    <xf numFmtId="1" fontId="0" fillId="0" borderId="0" xfId="0" applyNumberFormat="1" applyAlignment="1">
      <alignment horizontal="center" vertical="center"/>
    </xf>
    <xf numFmtId="0" fontId="0" fillId="0" borderId="0" xfId="0" applyBorder="1" applyAlignment="1">
      <alignment vertical="center"/>
    </xf>
    <xf numFmtId="0" fontId="0" fillId="0" borderId="0" xfId="0" applyFont="1" applyBorder="1" applyAlignment="1">
      <alignment vertical="center"/>
    </xf>
    <xf numFmtId="0" fontId="12" fillId="0" borderId="0" xfId="1" applyFont="1" applyAlignment="1" applyProtection="1">
      <alignment horizontal="center" vertical="center"/>
      <protection hidden="1"/>
    </xf>
    <xf numFmtId="0" fontId="20" fillId="0" borderId="0" xfId="0" applyFont="1" applyAlignment="1" applyProtection="1">
      <alignment vertical="center"/>
      <protection hidden="1"/>
    </xf>
    <xf numFmtId="0" fontId="0" fillId="0" borderId="0" xfId="0" applyFont="1" applyAlignment="1" applyProtection="1">
      <alignment vertical="center"/>
      <protection hidden="1"/>
    </xf>
    <xf numFmtId="0" fontId="8" fillId="3" borderId="0" xfId="3" applyAlignment="1" applyProtection="1">
      <alignment vertical="center"/>
      <protection hidden="1"/>
    </xf>
    <xf numFmtId="0" fontId="10" fillId="0" borderId="0" xfId="0" applyFont="1" applyAlignment="1" applyProtection="1">
      <alignment vertical="center"/>
      <protection hidden="1"/>
    </xf>
    <xf numFmtId="0" fontId="9" fillId="4" borderId="0" xfId="0" applyFont="1" applyFill="1" applyAlignment="1" applyProtection="1">
      <alignment horizontal="center" vertical="center"/>
      <protection locked="0" hidden="1"/>
    </xf>
    <xf numFmtId="0" fontId="10" fillId="0" borderId="0" xfId="0" applyFont="1" applyAlignment="1" applyProtection="1">
      <alignment horizontal="left" vertical="center" indent="1"/>
      <protection hidden="1"/>
    </xf>
    <xf numFmtId="3" fontId="10" fillId="0" borderId="0" xfId="0" applyNumberFormat="1" applyFont="1" applyAlignment="1" applyProtection="1">
      <alignment horizontal="center" vertical="center"/>
      <protection locked="0" hidden="1"/>
    </xf>
    <xf numFmtId="3" fontId="10" fillId="0" borderId="0" xfId="0" applyNumberFormat="1" applyFont="1" applyAlignment="1" applyProtection="1">
      <alignment horizontal="center" vertical="center"/>
      <protection hidden="1"/>
    </xf>
    <xf numFmtId="0" fontId="13" fillId="0" borderId="0" xfId="4" applyAlignment="1" applyProtection="1">
      <alignment horizontal="left" vertical="center" indent="1"/>
      <protection hidden="1"/>
    </xf>
    <xf numFmtId="0" fontId="0" fillId="0" borderId="0" xfId="0" applyAlignment="1" applyProtection="1">
      <alignment horizontal="left" vertical="center" indent="1"/>
      <protection hidden="1"/>
    </xf>
    <xf numFmtId="0" fontId="5" fillId="2" borderId="0" xfId="2" applyAlignment="1" applyProtection="1">
      <alignment vertical="center"/>
      <protection hidden="1"/>
    </xf>
    <xf numFmtId="0" fontId="0" fillId="2" borderId="0" xfId="2" applyFont="1" applyAlignment="1" applyProtection="1">
      <alignment vertical="center"/>
      <protection hidden="1"/>
    </xf>
    <xf numFmtId="0" fontId="15" fillId="0" borderId="0" xfId="0" applyFont="1" applyAlignment="1" applyProtection="1">
      <alignment horizontal="left" vertical="center" indent="2"/>
      <protection hidden="1"/>
    </xf>
    <xf numFmtId="0" fontId="18" fillId="0" borderId="0" xfId="0" applyFont="1" applyAlignment="1" applyProtection="1">
      <alignment horizontal="left" vertical="center"/>
      <protection hidden="1"/>
    </xf>
    <xf numFmtId="0" fontId="23" fillId="0" borderId="0" xfId="0" applyFont="1" applyAlignment="1" applyProtection="1">
      <alignment vertical="center"/>
      <protection hidden="1"/>
    </xf>
    <xf numFmtId="0" fontId="10" fillId="4" borderId="0" xfId="0" applyNumberFormat="1" applyFont="1" applyFill="1" applyAlignment="1" applyProtection="1">
      <alignment horizontal="left" vertical="center" wrapText="1"/>
      <protection locked="0" hidden="1"/>
    </xf>
    <xf numFmtId="0" fontId="0" fillId="0" borderId="0" xfId="0" applyNumberFormat="1" applyFont="1" applyAlignment="1" applyProtection="1">
      <alignment vertical="center"/>
      <protection hidden="1"/>
    </xf>
    <xf numFmtId="0" fontId="10" fillId="0" borderId="0" xfId="0" applyFont="1" applyAlignment="1" applyProtection="1">
      <alignment vertical="center" wrapText="1"/>
      <protection hidden="1"/>
    </xf>
    <xf numFmtId="0" fontId="0" fillId="0" borderId="0" xfId="0" applyFont="1" applyAlignment="1" applyProtection="1">
      <alignment vertical="center" wrapText="1"/>
      <protection hidden="1"/>
    </xf>
    <xf numFmtId="0" fontId="0" fillId="0" borderId="0" xfId="0" applyAlignment="1" applyProtection="1">
      <alignment vertical="center"/>
      <protection hidden="1"/>
    </xf>
    <xf numFmtId="0" fontId="1" fillId="0" borderId="0" xfId="0" applyFont="1" applyAlignment="1" applyProtection="1">
      <alignment vertical="center"/>
      <protection hidden="1"/>
    </xf>
    <xf numFmtId="0" fontId="0" fillId="0" borderId="0" xfId="0" applyAlignment="1" applyProtection="1">
      <alignment horizontal="center" vertical="center"/>
      <protection hidden="1"/>
    </xf>
    <xf numFmtId="0" fontId="1" fillId="0" borderId="0" xfId="0" applyFont="1" applyAlignment="1" applyProtection="1">
      <alignment horizontal="center" vertical="center"/>
      <protection hidden="1"/>
    </xf>
    <xf numFmtId="2" fontId="0" fillId="0" borderId="0" xfId="0" applyNumberFormat="1" applyAlignment="1" applyProtection="1">
      <alignment horizontal="center" vertical="center"/>
      <protection hidden="1"/>
    </xf>
    <xf numFmtId="0" fontId="8" fillId="5" borderId="0" xfId="5" applyAlignment="1" applyProtection="1">
      <alignment vertical="center"/>
      <protection hidden="1"/>
    </xf>
    <xf numFmtId="10" fontId="8" fillId="5" borderId="0" xfId="5" applyNumberFormat="1" applyAlignment="1" applyProtection="1">
      <alignment horizontal="center" vertical="center"/>
      <protection locked="0" hidden="1"/>
    </xf>
    <xf numFmtId="2" fontId="8" fillId="5" borderId="0" xfId="5" applyNumberFormat="1" applyAlignment="1" applyProtection="1">
      <alignment horizontal="center" vertical="center"/>
      <protection hidden="1"/>
    </xf>
    <xf numFmtId="10" fontId="0" fillId="0" borderId="0" xfId="0" applyNumberFormat="1" applyAlignment="1" applyProtection="1">
      <alignment horizontal="center" vertical="center"/>
      <protection locked="0" hidden="1"/>
    </xf>
    <xf numFmtId="0" fontId="17" fillId="0" borderId="0" xfId="0" applyFont="1" applyAlignment="1" applyProtection="1">
      <alignment vertical="center"/>
      <protection hidden="1"/>
    </xf>
    <xf numFmtId="10" fontId="17" fillId="0" borderId="0" xfId="0" applyNumberFormat="1" applyFont="1" applyAlignment="1" applyProtection="1">
      <alignment horizontal="center" vertical="center"/>
      <protection hidden="1"/>
    </xf>
    <xf numFmtId="0" fontId="15" fillId="0" borderId="0" xfId="0" applyFont="1" applyAlignment="1" applyProtection="1">
      <alignment vertical="center"/>
      <protection hidden="1"/>
    </xf>
    <xf numFmtId="10" fontId="15" fillId="0" borderId="0" xfId="0" applyNumberFormat="1" applyFont="1" applyAlignment="1" applyProtection="1">
      <alignment horizontal="center" vertical="center"/>
      <protection locked="0" hidden="1"/>
    </xf>
    <xf numFmtId="0" fontId="10" fillId="0" borderId="0" xfId="0" applyFont="1" applyAlignment="1" applyProtection="1">
      <alignment horizontal="center" vertical="center"/>
      <protection hidden="1"/>
    </xf>
    <xf numFmtId="2" fontId="10" fillId="0" borderId="0" xfId="0" applyNumberFormat="1" applyFont="1" applyAlignment="1" applyProtection="1">
      <alignment horizontal="center" vertical="center"/>
      <protection hidden="1"/>
    </xf>
    <xf numFmtId="0" fontId="16" fillId="0" borderId="0" xfId="0" applyFont="1" applyAlignment="1" applyProtection="1">
      <alignment vertical="center"/>
      <protection hidden="1"/>
    </xf>
    <xf numFmtId="10" fontId="16" fillId="0" borderId="0" xfId="0" applyNumberFormat="1" applyFont="1" applyAlignment="1" applyProtection="1">
      <alignment horizontal="center" vertical="center"/>
      <protection hidden="1"/>
    </xf>
    <xf numFmtId="0" fontId="18" fillId="0" borderId="0" xfId="0" applyFont="1" applyAlignment="1" applyProtection="1">
      <alignment horizontal="center" vertical="center"/>
      <protection hidden="1"/>
    </xf>
    <xf numFmtId="10" fontId="8" fillId="5" borderId="0" xfId="5" applyNumberFormat="1" applyAlignment="1" applyProtection="1">
      <alignment vertical="center"/>
      <protection locked="0" hidden="1"/>
    </xf>
    <xf numFmtId="10" fontId="0" fillId="0" borderId="0" xfId="0" applyNumberFormat="1" applyAlignment="1" applyProtection="1">
      <alignment vertical="center"/>
      <protection locked="0" hidden="1"/>
    </xf>
    <xf numFmtId="10" fontId="8" fillId="5" borderId="0" xfId="5" applyNumberFormat="1" applyAlignment="1" applyProtection="1">
      <alignment vertical="center"/>
      <protection hidden="1"/>
    </xf>
    <xf numFmtId="0" fontId="8" fillId="5" borderId="0" xfId="5" applyAlignment="1" applyProtection="1">
      <alignment horizontal="center" vertical="center"/>
      <protection hidden="1"/>
    </xf>
    <xf numFmtId="164" fontId="0" fillId="0" borderId="0" xfId="0" applyNumberFormat="1" applyAlignment="1" applyProtection="1">
      <alignment horizontal="center" vertical="center"/>
      <protection hidden="1"/>
    </xf>
    <xf numFmtId="0" fontId="1" fillId="0" borderId="0" xfId="0" applyNumberFormat="1" applyFont="1" applyAlignment="1" applyProtection="1">
      <alignment horizontal="center" vertical="center"/>
      <protection hidden="1"/>
    </xf>
    <xf numFmtId="14" fontId="10" fillId="0" borderId="0" xfId="0" applyNumberFormat="1" applyFont="1" applyAlignment="1" applyProtection="1">
      <alignment horizontal="center" vertical="center"/>
      <protection locked="0" hidden="1"/>
    </xf>
    <xf numFmtId="14" fontId="0" fillId="0" borderId="0" xfId="0" applyNumberFormat="1" applyAlignment="1" applyProtection="1">
      <alignment vertical="center"/>
      <protection hidden="1"/>
    </xf>
    <xf numFmtId="0" fontId="0" fillId="0" borderId="0" xfId="0" applyProtection="1">
      <protection hidden="1"/>
    </xf>
    <xf numFmtId="14" fontId="0" fillId="0" borderId="0" xfId="0" applyNumberFormat="1" applyProtection="1">
      <protection hidden="1"/>
    </xf>
    <xf numFmtId="0" fontId="0" fillId="0" borderId="1" xfId="0" applyBorder="1" applyAlignment="1" applyProtection="1">
      <alignment horizontal="left" vertical="center" indent="2"/>
      <protection hidden="1"/>
    </xf>
    <xf numFmtId="0" fontId="0" fillId="0" borderId="2" xfId="0" applyBorder="1" applyAlignment="1" applyProtection="1">
      <alignment vertical="center"/>
      <protection hidden="1"/>
    </xf>
    <xf numFmtId="0" fontId="10" fillId="0" borderId="2" xfId="0" applyFont="1" applyBorder="1" applyAlignment="1" applyProtection="1">
      <alignment horizontal="center" vertical="center"/>
      <protection hidden="1"/>
    </xf>
    <xf numFmtId="0" fontId="0" fillId="0" borderId="3" xfId="0" applyBorder="1" applyAlignment="1" applyProtection="1">
      <alignment vertical="center"/>
      <protection hidden="1"/>
    </xf>
    <xf numFmtId="0" fontId="0" fillId="0" borderId="4" xfId="0" applyBorder="1" applyAlignment="1" applyProtection="1">
      <alignment horizontal="left" vertical="center" indent="2"/>
      <protection hidden="1"/>
    </xf>
    <xf numFmtId="0" fontId="0" fillId="0" borderId="5" xfId="0" applyBorder="1" applyAlignment="1" applyProtection="1">
      <alignment vertical="center"/>
      <protection hidden="1"/>
    </xf>
    <xf numFmtId="0" fontId="10" fillId="0" borderId="5" xfId="0" applyFont="1" applyBorder="1" applyAlignment="1" applyProtection="1">
      <alignment horizontal="center" vertical="center"/>
      <protection hidden="1"/>
    </xf>
    <xf numFmtId="0" fontId="0" fillId="0" borderId="6" xfId="0" applyBorder="1" applyAlignment="1" applyProtection="1">
      <alignment vertical="center"/>
      <protection hidden="1"/>
    </xf>
    <xf numFmtId="0" fontId="15" fillId="0" borderId="4" xfId="0" applyFont="1" applyBorder="1" applyAlignment="1" applyProtection="1">
      <alignment horizontal="left" vertical="center" indent="5"/>
      <protection hidden="1"/>
    </xf>
    <xf numFmtId="0" fontId="15" fillId="0" borderId="7" xfId="0" applyFont="1" applyBorder="1" applyAlignment="1" applyProtection="1">
      <alignment horizontal="left" vertical="center" indent="5"/>
      <protection hidden="1"/>
    </xf>
    <xf numFmtId="0" fontId="0" fillId="0" borderId="8" xfId="0" applyBorder="1" applyAlignment="1" applyProtection="1">
      <alignment vertical="center"/>
      <protection hidden="1"/>
    </xf>
    <xf numFmtId="0" fontId="10" fillId="0" borderId="8" xfId="0" applyFont="1" applyBorder="1" applyAlignment="1" applyProtection="1">
      <alignment horizontal="center" vertical="center"/>
      <protection hidden="1"/>
    </xf>
    <xf numFmtId="0" fontId="0" fillId="0" borderId="9" xfId="0" applyBorder="1" applyAlignment="1" applyProtection="1">
      <alignment vertical="center"/>
      <protection hidden="1"/>
    </xf>
    <xf numFmtId="0" fontId="0" fillId="0" borderId="0" xfId="0" applyAlignment="1" applyProtection="1">
      <alignment horizontal="left" vertical="center" indent="2"/>
      <protection hidden="1"/>
    </xf>
    <xf numFmtId="0" fontId="1" fillId="8" borderId="0" xfId="0" applyFont="1" applyFill="1" applyAlignment="1" applyProtection="1">
      <alignment vertical="center"/>
      <protection hidden="1"/>
    </xf>
    <xf numFmtId="0" fontId="0" fillId="8" borderId="0" xfId="0" applyFont="1" applyFill="1" applyAlignment="1" applyProtection="1">
      <alignment vertical="center"/>
      <protection hidden="1"/>
    </xf>
    <xf numFmtId="0" fontId="10" fillId="8" borderId="0" xfId="0" applyFont="1" applyFill="1" applyAlignment="1" applyProtection="1">
      <alignment vertical="center" wrapText="1"/>
      <protection hidden="1"/>
    </xf>
    <xf numFmtId="0" fontId="0" fillId="0" borderId="0" xfId="0" applyAlignment="1" applyProtection="1">
      <alignment horizontal="center" vertical="center"/>
      <protection hidden="1"/>
    </xf>
    <xf numFmtId="0" fontId="29" fillId="9" borderId="0" xfId="7" applyFont="1" applyAlignment="1" applyProtection="1">
      <alignment horizontal="center" vertical="center"/>
      <protection hidden="1"/>
    </xf>
    <xf numFmtId="0" fontId="10" fillId="0" borderId="0" xfId="0" applyFont="1" applyAlignment="1" applyProtection="1">
      <alignment horizontal="right" vertical="center"/>
      <protection hidden="1"/>
    </xf>
    <xf numFmtId="0" fontId="31" fillId="0" borderId="0" xfId="0" applyFont="1" applyAlignment="1" applyProtection="1">
      <alignment vertical="center"/>
      <protection hidden="1"/>
    </xf>
    <xf numFmtId="2" fontId="0" fillId="0" borderId="0" xfId="0" applyNumberFormat="1" applyProtection="1">
      <protection hidden="1"/>
    </xf>
    <xf numFmtId="0" fontId="21" fillId="6" borderId="0" xfId="6" applyFont="1" applyAlignment="1" applyProtection="1">
      <alignment horizontal="center" vertical="center"/>
      <protection hidden="1"/>
    </xf>
    <xf numFmtId="0" fontId="13" fillId="0" borderId="0" xfId="4" applyAlignment="1" applyProtection="1">
      <alignment horizontal="left" vertical="center" indent="1"/>
      <protection locked="0" hidden="1"/>
    </xf>
    <xf numFmtId="0" fontId="10" fillId="0" borderId="0" xfId="0" applyFont="1" applyAlignment="1" applyProtection="1">
      <alignment horizontal="left" vertical="center" indent="1"/>
      <protection hidden="1"/>
    </xf>
    <xf numFmtId="0" fontId="0" fillId="0" borderId="0" xfId="0" applyAlignment="1" applyProtection="1">
      <alignment horizontal="left" vertical="center" indent="1"/>
      <protection hidden="1"/>
    </xf>
    <xf numFmtId="0" fontId="10" fillId="0" borderId="0" xfId="0" applyFont="1" applyAlignment="1" applyProtection="1">
      <alignment horizontal="left" vertical="center" indent="1"/>
      <protection locked="0" hidden="1"/>
    </xf>
    <xf numFmtId="0" fontId="0" fillId="0" borderId="0" xfId="0" applyAlignment="1" applyProtection="1">
      <alignment horizontal="left" vertical="center" indent="1"/>
      <protection locked="0" hidden="1"/>
    </xf>
    <xf numFmtId="0" fontId="0" fillId="0" borderId="0" xfId="0" applyFont="1" applyAlignment="1" applyProtection="1">
      <alignment horizontal="left" vertical="center" indent="1"/>
      <protection hidden="1"/>
    </xf>
    <xf numFmtId="0" fontId="13" fillId="0" borderId="0" xfId="4" applyAlignment="1" applyProtection="1">
      <alignment horizontal="left" vertical="center" indent="1"/>
      <protection hidden="1"/>
    </xf>
    <xf numFmtId="0" fontId="30" fillId="0" borderId="0" xfId="1" applyFont="1" applyAlignment="1" applyProtection="1">
      <alignment horizontal="center" vertical="center"/>
      <protection hidden="1"/>
    </xf>
    <xf numFmtId="0" fontId="7" fillId="3" borderId="0" xfId="3" applyFont="1" applyAlignment="1" applyProtection="1">
      <alignment horizontal="left" vertical="center" indent="1"/>
      <protection hidden="1"/>
    </xf>
    <xf numFmtId="0" fontId="1" fillId="0" borderId="0" xfId="0" applyFont="1" applyAlignment="1" applyProtection="1">
      <alignment horizontal="left" vertical="center" indent="1"/>
      <protection hidden="1"/>
    </xf>
    <xf numFmtId="49" fontId="10" fillId="0" borderId="0" xfId="0" applyNumberFormat="1" applyFont="1" applyAlignment="1" applyProtection="1">
      <alignment horizontal="left" vertical="center" indent="1"/>
      <protection hidden="1"/>
    </xf>
    <xf numFmtId="49" fontId="0" fillId="0" borderId="0" xfId="0" applyNumberFormat="1" applyAlignment="1" applyProtection="1">
      <alignment horizontal="left" vertical="center" indent="1"/>
      <protection hidden="1"/>
    </xf>
    <xf numFmtId="0" fontId="19" fillId="0" borderId="0" xfId="0" applyFont="1" applyAlignment="1" applyProtection="1">
      <alignment horizontal="center" vertical="center"/>
      <protection hidden="1"/>
    </xf>
    <xf numFmtId="0" fontId="11" fillId="2" borderId="0" xfId="2" applyFont="1" applyAlignment="1" applyProtection="1">
      <alignment horizontal="left" vertical="center" indent="1"/>
      <protection hidden="1"/>
    </xf>
    <xf numFmtId="0" fontId="7" fillId="3" borderId="0" xfId="3" applyFont="1" applyAlignment="1" applyProtection="1">
      <alignment horizontal="left" vertical="center" indent="1"/>
      <protection locked="0" hidden="1"/>
    </xf>
    <xf numFmtId="0" fontId="1" fillId="0" borderId="0" xfId="0" applyFont="1" applyAlignment="1" applyProtection="1">
      <alignment horizontal="left" vertical="center" indent="1"/>
      <protection locked="0" hidden="1"/>
    </xf>
    <xf numFmtId="49" fontId="10" fillId="0" borderId="0" xfId="0" applyNumberFormat="1" applyFont="1" applyAlignment="1" applyProtection="1">
      <alignment horizontal="left" vertical="center" indent="1"/>
      <protection locked="0" hidden="1"/>
    </xf>
    <xf numFmtId="49" fontId="0" fillId="0" borderId="0" xfId="0" applyNumberFormat="1" applyAlignment="1" applyProtection="1">
      <alignment horizontal="left" vertical="center" indent="1"/>
      <protection locked="0" hidden="1"/>
    </xf>
    <xf numFmtId="0" fontId="11" fillId="2" borderId="0" xfId="2" applyFont="1" applyAlignment="1" applyProtection="1">
      <alignment vertical="center"/>
      <protection hidden="1"/>
    </xf>
    <xf numFmtId="0" fontId="11" fillId="0" borderId="0" xfId="0" applyFont="1" applyAlignment="1" applyProtection="1">
      <alignment vertical="center"/>
      <protection hidden="1"/>
    </xf>
    <xf numFmtId="49" fontId="15" fillId="0" borderId="0" xfId="0" applyNumberFormat="1" applyFont="1" applyAlignment="1" applyProtection="1">
      <alignment horizontal="left" vertical="distributed" wrapText="1" indent="1"/>
      <protection locked="0" hidden="1"/>
    </xf>
    <xf numFmtId="0" fontId="24" fillId="7" borderId="0" xfId="0" applyFont="1" applyFill="1" applyAlignment="1" applyProtection="1">
      <alignment horizontal="center" vertical="center" wrapText="1"/>
      <protection hidden="1"/>
    </xf>
    <xf numFmtId="0" fontId="10" fillId="4" borderId="0" xfId="0" applyFont="1" applyFill="1" applyAlignment="1" applyProtection="1">
      <alignment horizontal="left" vertical="center" indent="1"/>
      <protection locked="0" hidden="1"/>
    </xf>
  </cellXfs>
  <cellStyles count="8">
    <cellStyle name="40 % – Zvýraznění1" xfId="2" builtinId="31"/>
    <cellStyle name="60 % – Zvýraznění1" xfId="3" builtinId="32"/>
    <cellStyle name="Hypertextový odkaz" xfId="4" builtinId="8" customBuiltin="1"/>
    <cellStyle name="Název" xfId="1" builtinId="15"/>
    <cellStyle name="Normální" xfId="0" builtinId="0"/>
    <cellStyle name="Správně" xfId="7" builtinId="26"/>
    <cellStyle name="Zvýraznění 1" xfId="6" builtinId="29"/>
    <cellStyle name="Zvýraznění 2" xfId="5" builtinId="33"/>
  </cellStyles>
  <dxfs count="39">
    <dxf>
      <font>
        <b/>
        <i val="0"/>
        <color theme="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numFmt numFmtId="1" formatCode="0"/>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numFmt numFmtId="1" formatCode="0"/>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numFmt numFmtId="1" formatCode="0"/>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numFmt numFmtId="30" formatCode="@"/>
      <alignment horizontal="general" vertical="center" textRotation="0" wrapText="0" indent="0" justifyLastLine="0" shrinkToFit="0" readingOrder="0"/>
    </dxf>
    <dxf>
      <numFmt numFmtId="30" formatCode="@"/>
      <alignment horizontal="general" vertical="center" textRotation="0" wrapText="0" indent="0" justifyLastLine="0" shrinkToFit="0" readingOrder="0"/>
    </dxf>
    <dxf>
      <alignment horizontal="general" vertical="center" textRotation="0" wrapText="0" indent="0" justifyLastLine="0" shrinkToFit="0" readingOrder="0"/>
    </dxf>
    <dxf>
      <font>
        <b/>
        <i val="0"/>
        <color rgb="FFFF0000"/>
      </font>
    </dxf>
    <dxf>
      <font>
        <strike/>
      </font>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fmlaLink="$G$31" fmlaRange="Parametry_ZÓN!$B$2:$B$6" noThreeD="1" sel="1" val="0"/>
</file>

<file path=xl/ctrlProps/ctrlProp10.xml><?xml version="1.0" encoding="utf-8"?>
<formControlPr xmlns="http://schemas.microsoft.com/office/spreadsheetml/2009/9/main" objectType="Drop" dropLines="5" dropStyle="combo" dx="16" fmlaLink="$G$20" fmlaRange="Parametry_OBJEKTŮ!$C$14:$C$18" noThreeD="1" sel="2" val="0"/>
</file>

<file path=xl/ctrlProps/ctrlProp11.xml><?xml version="1.0" encoding="utf-8"?>
<formControlPr xmlns="http://schemas.microsoft.com/office/spreadsheetml/2009/9/main" objectType="Drop" dropLines="5" dropStyle="combo" dx="16" fmlaLink="$G$22" fmlaRange="Parametry_OBJEKTŮ!$C$19:$C$23" noThreeD="1" sel="2" val="0"/>
</file>

<file path=xl/ctrlProps/ctrlProp12.xml><?xml version="1.0" encoding="utf-8"?>
<formControlPr xmlns="http://schemas.microsoft.com/office/spreadsheetml/2009/9/main" objectType="Radio" firstButton="1" fmlaLink="$G$28" lockText="1" noThreeD="1"/>
</file>

<file path=xl/ctrlProps/ctrlProp13.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checked="Checked" firstButton="1" fmlaLink="$G$33"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G$35" lockText="1" noThreeD="1"/>
</file>

<file path=xl/ctrlProps/ctrlProp19.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fmlaLink="$G$37" lockText="1" noThreeD="1"/>
</file>

<file path=xl/ctrlProps/ctrlProp22.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firstButton="1" fmlaLink="$G$39" lockText="1" noThreeD="1"/>
</file>

<file path=xl/ctrlProps/ctrlProp25.xml><?xml version="1.0" encoding="utf-8"?>
<formControlPr xmlns="http://schemas.microsoft.com/office/spreadsheetml/2009/9/main" objectType="Radio" checked="Checked" lockText="1" noThreeD="1"/>
</file>

<file path=xl/ctrlProps/ctrlProp26.xml><?xml version="1.0" encoding="utf-8"?>
<formControlPr xmlns="http://schemas.microsoft.com/office/spreadsheetml/2009/9/main" objectType="Drop" dropLines="6" dropStyle="combo" dx="16" fmlaLink="$G$41" fmlaRange="Parametry_OBJEKTŮ!$G$3:$G$7" noThreeD="1" sel="3" val="0"/>
</file>

<file path=xl/ctrlProps/ctrlProp27.xml><?xml version="1.0" encoding="utf-8"?>
<formControlPr xmlns="http://schemas.microsoft.com/office/spreadsheetml/2009/9/main" objectType="Drop" dropStyle="combo" dx="16" fmlaLink="$G$43" fmlaRange="Parametry_OBJEKTŮ!$G$10:$G$16" noThreeD="1" sel="4" val="0"/>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G$45" lockText="1" noThreeD="1"/>
</file>

<file path=xl/ctrlProps/ctrlProp3.xml><?xml version="1.0" encoding="utf-8"?>
<formControlPr xmlns="http://schemas.microsoft.com/office/spreadsheetml/2009/9/main" objectType="Drop" dropStyle="combo" dx="16" fmlaLink="$G$6" fmlaRange="Parametry_OBJEKTŮ!$B$25:$B$42" noThreeD="1" sel="10" val="9"/>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Drop" dropLines="5" dropStyle="combo" dx="16" fmlaLink="$G$51" fmlaRange="Parametry_ZÓN!$F$6:$F$9" noThreeD="1" sel="2" val="0"/>
</file>

<file path=xl/ctrlProps/ctrlProp32.xml><?xml version="1.0" encoding="utf-8"?>
<formControlPr xmlns="http://schemas.microsoft.com/office/spreadsheetml/2009/9/main" objectType="Drop" dropLines="5" dropStyle="combo" dx="16" fmlaLink="$G$53" fmlaRange="Parametry_ZÓN!$F$2:$F$5" noThreeD="1" sel="3" val="0"/>
</file>

<file path=xl/ctrlProps/ctrlProp33.xml><?xml version="1.0" encoding="utf-8"?>
<formControlPr xmlns="http://schemas.microsoft.com/office/spreadsheetml/2009/9/main" objectType="Drop" dropLines="5" dropStyle="combo" dx="16" fmlaLink="$G$55" fmlaRange="Parametry_ZÓN!$F$16:$F$19" noThreeD="1" sel="3" val="0"/>
</file>

<file path=xl/ctrlProps/ctrlProp34.xml><?xml version="1.0" encoding="utf-8"?>
<formControlPr xmlns="http://schemas.microsoft.com/office/spreadsheetml/2009/9/main" objectType="Drop" dropLines="6" dropStyle="combo" dx="16" fmlaLink="$G$57" fmlaRange="Parametry_ZÓN!$F$10:$F$15" noThreeD="1" sel="1" val="0"/>
</file>

<file path=xl/ctrlProps/ctrlProp35.xml><?xml version="1.0" encoding="utf-8"?>
<formControlPr xmlns="http://schemas.microsoft.com/office/spreadsheetml/2009/9/main" objectType="Drop" dropLines="5" dropStyle="combo" dx="16" fmlaLink="$G$59" fmlaRange="Parametry_ZÓN!$F$22:$F$25" noThreeD="1" sel="2" val="0"/>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checked="Checked" firstButton="1" fmlaLink="$G$6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checked="Checked" firstButton="1" fmlaLink="$G$9" lockText="1" noThreeD="1"/>
</file>

<file path=xl/ctrlProps/ctrlProp40.xml><?xml version="1.0" encoding="utf-8"?>
<formControlPr xmlns="http://schemas.microsoft.com/office/spreadsheetml/2009/9/main" objectType="Radio" checked="Checked" firstButton="1" fmlaLink="$G$67"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Radio" firstButton="1" fmlaLink="$G$69" lockText="1" noThreeD="1"/>
</file>

<file path=xl/ctrlProps/ctrlProp44.xml><?xml version="1.0" encoding="utf-8"?>
<formControlPr xmlns="http://schemas.microsoft.com/office/spreadsheetml/2009/9/main" objectType="Radio" checked="Checked"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checked="Checked" firstButton="1" fmlaLink="$G$7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Radio" firstButton="1" fmlaLink="$G$73"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checked="Checked"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G$75" lockText="1" noThreeD="1"/>
</file>

<file path=xl/ctrlProps/ctrlProp53.xml><?xml version="1.0" encoding="utf-8"?>
<formControlPr xmlns="http://schemas.microsoft.com/office/spreadsheetml/2009/9/main" objectType="Radio" checked="Checked" lockText="1"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Radio" firstButton="1" fmlaLink="$G$77" lockText="1" noThreeD="1"/>
</file>

<file path=xl/ctrlProps/ctrlProp56.xml><?xml version="1.0" encoding="utf-8"?>
<formControlPr xmlns="http://schemas.microsoft.com/office/spreadsheetml/2009/9/main" objectType="Radio" checked="Checked"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G$79" lockText="1" noThreeD="1"/>
</file>

<file path=xl/ctrlProps/ctrlProp59.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Drop" dropLines="5" dropStyle="combo" dx="16" fmlaLink="$G$85" fmlaRange="Parametry_OBJEKTŮ!$K$2:$K$6" noThreeD="1" sel="3" val="0"/>
</file>

<file path=xl/ctrlProps/ctrlProp61.xml><?xml version="1.0" encoding="utf-8"?>
<formControlPr xmlns="http://schemas.microsoft.com/office/spreadsheetml/2009/9/main" objectType="Drop" dropLines="5" dropStyle="combo" dx="16" fmlaLink="$G$87" fmlaRange="Parametry_OBJEKTŮ!$K$7:$K$12" noThreeD="1" sel="2" val="0"/>
</file>

<file path=xl/ctrlProps/ctrlProp62.xml><?xml version="1.0" encoding="utf-8"?>
<formControlPr xmlns="http://schemas.microsoft.com/office/spreadsheetml/2009/9/main" objectType="Drop" dropLines="5" dropStyle="combo" dx="16" fmlaLink="$G$89" fmlaRange="Parametry_OBJEKTŮ!$K$13:$K$16" noThreeD="1" sel="3" val="0"/>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firstButton="1" fmlaLink="$G$91" lockText="1" noThreeD="1"/>
</file>

<file path=xl/ctrlProps/ctrlProp65.xml><?xml version="1.0" encoding="utf-8"?>
<formControlPr xmlns="http://schemas.microsoft.com/office/spreadsheetml/2009/9/main" objectType="Radio" checked="Checked" lockText="1"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Radio" checked="Checked" firstButton="1" fmlaLink="$G$93"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Button" lockText="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firstButton="1" fmlaLink="$G$97"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checked="Checked" lockText="1" noThreeD="1"/>
</file>

<file path=xl/ctrlProps/ctrlProp8.xml><?xml version="1.0" encoding="utf-8"?>
<formControlPr xmlns="http://schemas.microsoft.com/office/spreadsheetml/2009/9/main" objectType="Drop" dropLines="7" dropStyle="combo" dx="16" fmlaLink="$G$16" fmlaRange="Parametry_OBJEKTŮ!$C$2:$C$8" noThreeD="1" sel="4" val="0"/>
</file>

<file path=xl/ctrlProps/ctrlProp9.xml><?xml version="1.0" encoding="utf-8"?>
<formControlPr xmlns="http://schemas.microsoft.com/office/spreadsheetml/2009/9/main" objectType="Drop" dropLines="5" dropStyle="combo" dx="16" fmlaLink="$G$18" fmlaRange="Parametry_OBJEKTŮ!$C$9:$C$13" noThreeD="1" sel="2" val="0"/>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30</xdr:row>
          <xdr:rowOff>57150</xdr:rowOff>
        </xdr:from>
        <xdr:to>
          <xdr:col>4</xdr:col>
          <xdr:colOff>323850</xdr:colOff>
          <xdr:row>30</xdr:row>
          <xdr:rowOff>342900</xdr:rowOff>
        </xdr:to>
        <xdr:sp macro="" textlink="">
          <xdr:nvSpPr>
            <xdr:cNvPr id="5130" name="Drop Down 10" hidden="1">
              <a:extLst>
                <a:ext uri="{63B3BB69-23CF-44E3-9099-C40C66FF867C}">
                  <a14:compatExt spid="_x0000_s5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xdr:row>
          <xdr:rowOff>28575</xdr:rowOff>
        </xdr:from>
        <xdr:to>
          <xdr:col>5</xdr:col>
          <xdr:colOff>285750</xdr:colOff>
          <xdr:row>5</xdr:row>
          <xdr:rowOff>342900</xdr:rowOff>
        </xdr:to>
        <xdr:sp macro="" textlink="">
          <xdr:nvSpPr>
            <xdr:cNvPr id="5156" name="Drop Down 36" hidden="1">
              <a:extLst>
                <a:ext uri="{63B3BB69-23CF-44E3-9099-C40C66FF867C}">
                  <a14:compatExt spid="_x0000_s5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0</xdr:colOff>
          <xdr:row>8</xdr:row>
          <xdr:rowOff>0</xdr:rowOff>
        </xdr:from>
        <xdr:to>
          <xdr:col>5</xdr:col>
          <xdr:colOff>441613</xdr:colOff>
          <xdr:row>9</xdr:row>
          <xdr:rowOff>0</xdr:rowOff>
        </xdr:to>
        <xdr:grpSp>
          <xdr:nvGrpSpPr>
            <xdr:cNvPr id="2" name="Skupina 1"/>
            <xdr:cNvGrpSpPr/>
          </xdr:nvGrpSpPr>
          <xdr:grpSpPr>
            <a:xfrm>
              <a:off x="2047875" y="3048001"/>
              <a:ext cx="3699163" cy="381000"/>
              <a:chOff x="2047875" y="2464623"/>
              <a:chExt cx="3676650" cy="381001"/>
            </a:xfrm>
          </xdr:grpSpPr>
          <xdr:sp macro="" textlink="">
            <xdr:nvSpPr>
              <xdr:cNvPr id="5157" name="Option Button 37" hidden="1">
                <a:extLst>
                  <a:ext uri="{63B3BB69-23CF-44E3-9099-C40C66FF867C}">
                    <a14:compatExt spid="_x0000_s5157"/>
                  </a:ext>
                </a:extLst>
              </xdr:cNvPr>
              <xdr:cNvSpPr/>
            </xdr:nvSpPr>
            <xdr:spPr bwMode="auto">
              <a:xfrm>
                <a:off x="2047875" y="2493169"/>
                <a:ext cx="1077257" cy="344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majetek Správy železnic</a:t>
                </a:r>
              </a:p>
            </xdr:txBody>
          </xdr:sp>
          <xdr:sp macro="" textlink="">
            <xdr:nvSpPr>
              <xdr:cNvPr id="5158" name="Option Button 38" hidden="1">
                <a:extLst>
                  <a:ext uri="{63B3BB69-23CF-44E3-9099-C40C66FF867C}">
                    <a14:compatExt spid="_x0000_s5158"/>
                  </a:ext>
                </a:extLst>
              </xdr:cNvPr>
              <xdr:cNvSpPr/>
            </xdr:nvSpPr>
            <xdr:spPr bwMode="auto">
              <a:xfrm>
                <a:off x="3232806" y="2493169"/>
                <a:ext cx="1074771" cy="344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nájem celého objektu</a:t>
                </a:r>
              </a:p>
            </xdr:txBody>
          </xdr:sp>
          <xdr:sp macro="" textlink="">
            <xdr:nvSpPr>
              <xdr:cNvPr id="5159" name="Option Button 39" hidden="1">
                <a:extLst>
                  <a:ext uri="{63B3BB69-23CF-44E3-9099-C40C66FF867C}">
                    <a14:compatExt spid="_x0000_s5159"/>
                  </a:ext>
                </a:extLst>
              </xdr:cNvPr>
              <xdr:cNvSpPr/>
            </xdr:nvSpPr>
            <xdr:spPr bwMode="auto">
              <a:xfrm>
                <a:off x="4583906" y="2493169"/>
                <a:ext cx="1074773" cy="344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nájem části objektu</a:t>
                </a:r>
              </a:p>
            </xdr:txBody>
          </xdr:sp>
          <xdr:sp macro="" textlink="">
            <xdr:nvSpPr>
              <xdr:cNvPr id="5160" name="Group Box 40" hidden="1">
                <a:extLst>
                  <a:ext uri="{63B3BB69-23CF-44E3-9099-C40C66FF867C}">
                    <a14:compatExt spid="_x0000_s5160"/>
                  </a:ext>
                </a:extLst>
              </xdr:cNvPr>
              <xdr:cNvSpPr/>
            </xdr:nvSpPr>
            <xdr:spPr bwMode="auto">
              <a:xfrm>
                <a:off x="2047875" y="2464623"/>
                <a:ext cx="3676650" cy="381001"/>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4</xdr:col>
          <xdr:colOff>19050</xdr:colOff>
          <xdr:row>16</xdr:row>
          <xdr:rowOff>0</xdr:rowOff>
        </xdr:to>
        <xdr:sp macro="" textlink="">
          <xdr:nvSpPr>
            <xdr:cNvPr id="5161" name="Drop Down 41" hidden="1">
              <a:extLst>
                <a:ext uri="{63B3BB69-23CF-44E3-9099-C40C66FF867C}">
                  <a14:compatExt spid="_x0000_s5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4</xdr:col>
          <xdr:colOff>19050</xdr:colOff>
          <xdr:row>18</xdr:row>
          <xdr:rowOff>0</xdr:rowOff>
        </xdr:to>
        <xdr:sp macro="" textlink="">
          <xdr:nvSpPr>
            <xdr:cNvPr id="5162" name="Drop Down 42" hidden="1">
              <a:extLst>
                <a:ext uri="{63B3BB69-23CF-44E3-9099-C40C66FF867C}">
                  <a14:compatExt spid="_x0000_s5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19050</xdr:rowOff>
        </xdr:from>
        <xdr:to>
          <xdr:col>4</xdr:col>
          <xdr:colOff>19050</xdr:colOff>
          <xdr:row>20</xdr:row>
          <xdr:rowOff>19050</xdr:rowOff>
        </xdr:to>
        <xdr:sp macro="" textlink="">
          <xdr:nvSpPr>
            <xdr:cNvPr id="5163" name="Drop Down 43" hidden="1">
              <a:extLst>
                <a:ext uri="{63B3BB69-23CF-44E3-9099-C40C66FF867C}">
                  <a14:compatExt spid="_x0000_s5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19050</xdr:rowOff>
        </xdr:from>
        <xdr:to>
          <xdr:col>4</xdr:col>
          <xdr:colOff>19050</xdr:colOff>
          <xdr:row>22</xdr:row>
          <xdr:rowOff>19050</xdr:rowOff>
        </xdr:to>
        <xdr:sp macro="" textlink="">
          <xdr:nvSpPr>
            <xdr:cNvPr id="5164" name="Drop Down 44" hidden="1">
              <a:extLst>
                <a:ext uri="{63B3BB69-23CF-44E3-9099-C40C66FF867C}">
                  <a14:compatExt spid="_x0000_s5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2038350</xdr:colOff>
          <xdr:row>27</xdr:row>
          <xdr:rowOff>6061</xdr:rowOff>
        </xdr:from>
        <xdr:to>
          <xdr:col>4</xdr:col>
          <xdr:colOff>321252</xdr:colOff>
          <xdr:row>27</xdr:row>
          <xdr:rowOff>368011</xdr:rowOff>
        </xdr:to>
        <xdr:grpSp>
          <xdr:nvGrpSpPr>
            <xdr:cNvPr id="3" name="Skupina 2"/>
            <xdr:cNvGrpSpPr/>
          </xdr:nvGrpSpPr>
          <xdr:grpSpPr>
            <a:xfrm>
              <a:off x="2038350" y="7511761"/>
              <a:ext cx="2873952" cy="361950"/>
              <a:chOff x="2038350" y="5400681"/>
              <a:chExt cx="2876550" cy="361950"/>
            </a:xfrm>
          </xdr:grpSpPr>
          <xdr:sp macro="" textlink="">
            <xdr:nvSpPr>
              <xdr:cNvPr id="5142" name="Group Box 22" hidden="1">
                <a:extLst>
                  <a:ext uri="{63B3BB69-23CF-44E3-9099-C40C66FF867C}">
                    <a14:compatExt spid="_x0000_s5142"/>
                  </a:ext>
                </a:extLst>
              </xdr:cNvPr>
              <xdr:cNvSpPr/>
            </xdr:nvSpPr>
            <xdr:spPr bwMode="auto">
              <a:xfrm>
                <a:off x="2038350" y="5400681"/>
                <a:ext cx="2876550" cy="361950"/>
              </a:xfrm>
              <a:prstGeom prst="rect">
                <a:avLst/>
              </a:prstGeom>
              <a:noFill/>
              <a:ln w="9525">
                <a:miter lim="800000"/>
                <a:headEnd/>
                <a:tailEnd/>
              </a:ln>
              <a:extLst>
                <a:ext uri="{909E8E84-426E-40DD-AFC4-6F175D3DCCD1}">
                  <a14:hiddenFill>
                    <a:noFill/>
                  </a14:hiddenFill>
                </a:ext>
              </a:extLst>
            </xdr:spPr>
          </xdr:sp>
          <xdr:sp macro="" textlink="">
            <xdr:nvSpPr>
              <xdr:cNvPr id="5165" name="Option Button 45" hidden="1">
                <a:extLst>
                  <a:ext uri="{63B3BB69-23CF-44E3-9099-C40C66FF867C}">
                    <a14:compatExt spid="_x0000_s5165"/>
                  </a:ext>
                </a:extLst>
              </xdr:cNvPr>
              <xdr:cNvSpPr/>
            </xdr:nvSpPr>
            <xdr:spPr bwMode="auto">
              <a:xfrm>
                <a:off x="2072987" y="5437043"/>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66" name="Option Button 46" hidden="1">
                <a:extLst>
                  <a:ext uri="{63B3BB69-23CF-44E3-9099-C40C66FF867C}">
                    <a14:compatExt spid="_x0000_s5166"/>
                  </a:ext>
                </a:extLst>
              </xdr:cNvPr>
              <xdr:cNvSpPr/>
            </xdr:nvSpPr>
            <xdr:spPr bwMode="auto">
              <a:xfrm>
                <a:off x="3799609" y="5437044"/>
                <a:ext cx="1077191"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1731</xdr:colOff>
          <xdr:row>32</xdr:row>
          <xdr:rowOff>10391</xdr:rowOff>
        </xdr:from>
        <xdr:to>
          <xdr:col>4</xdr:col>
          <xdr:colOff>332508</xdr:colOff>
          <xdr:row>32</xdr:row>
          <xdr:rowOff>372341</xdr:rowOff>
        </xdr:to>
        <xdr:grpSp>
          <xdr:nvGrpSpPr>
            <xdr:cNvPr id="4" name="Skupina 3"/>
            <xdr:cNvGrpSpPr/>
          </xdr:nvGrpSpPr>
          <xdr:grpSpPr>
            <a:xfrm>
              <a:off x="2049606" y="8773391"/>
              <a:ext cx="2873952" cy="361950"/>
              <a:chOff x="2049606" y="6660564"/>
              <a:chExt cx="2876550" cy="361950"/>
            </a:xfrm>
          </xdr:grpSpPr>
          <xdr:sp macro="" textlink="">
            <xdr:nvSpPr>
              <xdr:cNvPr id="5167" name="Group Box 47" hidden="1">
                <a:extLst>
                  <a:ext uri="{63B3BB69-23CF-44E3-9099-C40C66FF867C}">
                    <a14:compatExt spid="_x0000_s5167"/>
                  </a:ext>
                </a:extLst>
              </xdr:cNvPr>
              <xdr:cNvSpPr/>
            </xdr:nvSpPr>
            <xdr:spPr bwMode="auto">
              <a:xfrm>
                <a:off x="2049606" y="6660564"/>
                <a:ext cx="2876550" cy="361950"/>
              </a:xfrm>
              <a:prstGeom prst="rect">
                <a:avLst/>
              </a:prstGeom>
              <a:noFill/>
              <a:ln w="9525">
                <a:miter lim="800000"/>
                <a:headEnd/>
                <a:tailEnd/>
              </a:ln>
              <a:extLst>
                <a:ext uri="{909E8E84-426E-40DD-AFC4-6F175D3DCCD1}">
                  <a14:hiddenFill>
                    <a:noFill/>
                  </a14:hiddenFill>
                </a:ext>
              </a:extLst>
            </xdr:spPr>
          </xdr:sp>
          <xdr:sp macro="" textlink="">
            <xdr:nvSpPr>
              <xdr:cNvPr id="5168" name="Option Button 48" hidden="1">
                <a:extLst>
                  <a:ext uri="{63B3BB69-23CF-44E3-9099-C40C66FF867C}">
                    <a14:compatExt spid="_x0000_s5168"/>
                  </a:ext>
                </a:extLst>
              </xdr:cNvPr>
              <xdr:cNvSpPr/>
            </xdr:nvSpPr>
            <xdr:spPr bwMode="auto">
              <a:xfrm>
                <a:off x="2082511" y="6696075"/>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69" name="Option Button 49" hidden="1">
                <a:extLst>
                  <a:ext uri="{63B3BB69-23CF-44E3-9099-C40C66FF867C}">
                    <a14:compatExt spid="_x0000_s5169"/>
                  </a:ext>
                </a:extLst>
              </xdr:cNvPr>
              <xdr:cNvSpPr/>
            </xdr:nvSpPr>
            <xdr:spPr bwMode="auto">
              <a:xfrm>
                <a:off x="3813464" y="6697807"/>
                <a:ext cx="1077191"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2597</xdr:colOff>
          <xdr:row>34</xdr:row>
          <xdr:rowOff>6062</xdr:rowOff>
        </xdr:from>
        <xdr:to>
          <xdr:col>4</xdr:col>
          <xdr:colOff>333374</xdr:colOff>
          <xdr:row>34</xdr:row>
          <xdr:rowOff>368012</xdr:rowOff>
        </xdr:to>
        <xdr:grpSp>
          <xdr:nvGrpSpPr>
            <xdr:cNvPr id="5" name="Skupina 4"/>
            <xdr:cNvGrpSpPr/>
          </xdr:nvGrpSpPr>
          <xdr:grpSpPr>
            <a:xfrm>
              <a:off x="2050471" y="9207212"/>
              <a:ext cx="2873952" cy="361950"/>
              <a:chOff x="2050457" y="7093535"/>
              <a:chExt cx="2876550" cy="361950"/>
            </a:xfrm>
          </xdr:grpSpPr>
          <xdr:sp macro="" textlink="">
            <xdr:nvSpPr>
              <xdr:cNvPr id="5170" name="Group Box 50" hidden="1">
                <a:extLst>
                  <a:ext uri="{63B3BB69-23CF-44E3-9099-C40C66FF867C}">
                    <a14:compatExt spid="_x0000_s5170"/>
                  </a:ext>
                </a:extLst>
              </xdr:cNvPr>
              <xdr:cNvSpPr/>
            </xdr:nvSpPr>
            <xdr:spPr bwMode="auto">
              <a:xfrm>
                <a:off x="2050457" y="7093535"/>
                <a:ext cx="2876550" cy="361950"/>
              </a:xfrm>
              <a:prstGeom prst="rect">
                <a:avLst/>
              </a:prstGeom>
              <a:noFill/>
              <a:ln w="9525">
                <a:miter lim="800000"/>
                <a:headEnd/>
                <a:tailEnd/>
              </a:ln>
              <a:extLst>
                <a:ext uri="{909E8E84-426E-40DD-AFC4-6F175D3DCCD1}">
                  <a14:hiddenFill>
                    <a:noFill/>
                  </a14:hiddenFill>
                </a:ext>
              </a:extLst>
            </xdr:spPr>
          </xdr:sp>
          <xdr:sp macro="" textlink="">
            <xdr:nvSpPr>
              <xdr:cNvPr id="5171" name="Option Button 51" hidden="1">
                <a:extLst>
                  <a:ext uri="{63B3BB69-23CF-44E3-9099-C40C66FF867C}">
                    <a14:compatExt spid="_x0000_s5171"/>
                  </a:ext>
                </a:extLst>
              </xdr:cNvPr>
              <xdr:cNvSpPr/>
            </xdr:nvSpPr>
            <xdr:spPr bwMode="auto">
              <a:xfrm>
                <a:off x="2095500" y="7131627"/>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72" name="Option Button 52" hidden="1">
                <a:extLst>
                  <a:ext uri="{63B3BB69-23CF-44E3-9099-C40C66FF867C}">
                    <a14:compatExt spid="_x0000_s5172"/>
                  </a:ext>
                </a:extLst>
              </xdr:cNvPr>
              <xdr:cNvSpPr/>
            </xdr:nvSpPr>
            <xdr:spPr bwMode="auto">
              <a:xfrm>
                <a:off x="3810000" y="7126432"/>
                <a:ext cx="1077191"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3463</xdr:colOff>
          <xdr:row>36</xdr:row>
          <xdr:rowOff>10391</xdr:rowOff>
        </xdr:from>
        <xdr:to>
          <xdr:col>4</xdr:col>
          <xdr:colOff>334240</xdr:colOff>
          <xdr:row>36</xdr:row>
          <xdr:rowOff>372341</xdr:rowOff>
        </xdr:to>
        <xdr:grpSp>
          <xdr:nvGrpSpPr>
            <xdr:cNvPr id="6" name="Skupina 5"/>
            <xdr:cNvGrpSpPr/>
          </xdr:nvGrpSpPr>
          <xdr:grpSpPr>
            <a:xfrm>
              <a:off x="2051338" y="9649691"/>
              <a:ext cx="2873952" cy="361950"/>
              <a:chOff x="2051345" y="7535140"/>
              <a:chExt cx="2876549" cy="361950"/>
            </a:xfrm>
          </xdr:grpSpPr>
          <xdr:sp macro="" textlink="">
            <xdr:nvSpPr>
              <xdr:cNvPr id="5173" name="Group Box 53" hidden="1">
                <a:extLst>
                  <a:ext uri="{63B3BB69-23CF-44E3-9099-C40C66FF867C}">
                    <a14:compatExt spid="_x0000_s5173"/>
                  </a:ext>
                </a:extLst>
              </xdr:cNvPr>
              <xdr:cNvSpPr/>
            </xdr:nvSpPr>
            <xdr:spPr bwMode="auto">
              <a:xfrm>
                <a:off x="2051345" y="7535140"/>
                <a:ext cx="2876549" cy="361950"/>
              </a:xfrm>
              <a:prstGeom prst="rect">
                <a:avLst/>
              </a:prstGeom>
              <a:noFill/>
              <a:ln w="9525">
                <a:miter lim="800000"/>
                <a:headEnd/>
                <a:tailEnd/>
              </a:ln>
              <a:extLst>
                <a:ext uri="{909E8E84-426E-40DD-AFC4-6F175D3DCCD1}">
                  <a14:hiddenFill>
                    <a:noFill/>
                  </a14:hiddenFill>
                </a:ext>
              </a:extLst>
            </xdr:spPr>
          </xdr:sp>
          <xdr:sp macro="" textlink="">
            <xdr:nvSpPr>
              <xdr:cNvPr id="5174" name="Option Button 54" hidden="1">
                <a:extLst>
                  <a:ext uri="{63B3BB69-23CF-44E3-9099-C40C66FF867C}">
                    <a14:compatExt spid="_x0000_s5174"/>
                  </a:ext>
                </a:extLst>
              </xdr:cNvPr>
              <xdr:cNvSpPr/>
            </xdr:nvSpPr>
            <xdr:spPr bwMode="auto">
              <a:xfrm>
                <a:off x="2084243" y="7578437"/>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75" name="Option Button 55" hidden="1">
                <a:extLst>
                  <a:ext uri="{63B3BB69-23CF-44E3-9099-C40C66FF867C}">
                    <a14:compatExt spid="_x0000_s5175"/>
                  </a:ext>
                </a:extLst>
              </xdr:cNvPr>
              <xdr:cNvSpPr/>
            </xdr:nvSpPr>
            <xdr:spPr bwMode="auto">
              <a:xfrm>
                <a:off x="3804805" y="7577571"/>
                <a:ext cx="1077191"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10026</xdr:colOff>
          <xdr:row>38</xdr:row>
          <xdr:rowOff>9526</xdr:rowOff>
        </xdr:from>
        <xdr:to>
          <xdr:col>4</xdr:col>
          <xdr:colOff>344905</xdr:colOff>
          <xdr:row>38</xdr:row>
          <xdr:rowOff>371476</xdr:rowOff>
        </xdr:to>
        <xdr:grpSp>
          <xdr:nvGrpSpPr>
            <xdr:cNvPr id="7" name="Skupina 6"/>
            <xdr:cNvGrpSpPr/>
          </xdr:nvGrpSpPr>
          <xdr:grpSpPr>
            <a:xfrm>
              <a:off x="2057901" y="10086970"/>
              <a:ext cx="2878054" cy="361950"/>
              <a:chOff x="2060408" y="7955217"/>
              <a:chExt cx="2876550" cy="361949"/>
            </a:xfrm>
          </xdr:grpSpPr>
          <xdr:sp macro="" textlink="">
            <xdr:nvSpPr>
              <xdr:cNvPr id="5176" name="Group Box 56" hidden="1">
                <a:extLst>
                  <a:ext uri="{63B3BB69-23CF-44E3-9099-C40C66FF867C}">
                    <a14:compatExt spid="_x0000_s5176"/>
                  </a:ext>
                </a:extLst>
              </xdr:cNvPr>
              <xdr:cNvSpPr/>
            </xdr:nvSpPr>
            <xdr:spPr bwMode="auto">
              <a:xfrm>
                <a:off x="2060408" y="7955217"/>
                <a:ext cx="2876550" cy="361949"/>
              </a:xfrm>
              <a:prstGeom prst="rect">
                <a:avLst/>
              </a:prstGeom>
              <a:noFill/>
              <a:ln w="9525">
                <a:miter lim="800000"/>
                <a:headEnd/>
                <a:tailEnd/>
              </a:ln>
              <a:extLst>
                <a:ext uri="{909E8E84-426E-40DD-AFC4-6F175D3DCCD1}">
                  <a14:hiddenFill>
                    <a:noFill/>
                  </a14:hiddenFill>
                </a:ext>
              </a:extLst>
            </xdr:spPr>
          </xdr:sp>
          <xdr:sp macro="" textlink="">
            <xdr:nvSpPr>
              <xdr:cNvPr id="5177" name="Option Button 57" hidden="1">
                <a:extLst>
                  <a:ext uri="{63B3BB69-23CF-44E3-9099-C40C66FF867C}">
                    <a14:compatExt spid="_x0000_s5177"/>
                  </a:ext>
                </a:extLst>
              </xdr:cNvPr>
              <xdr:cNvSpPr/>
            </xdr:nvSpPr>
            <xdr:spPr bwMode="auto">
              <a:xfrm>
                <a:off x="2089986" y="7994984"/>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78" name="Option Button 58" hidden="1">
                <a:extLst>
                  <a:ext uri="{63B3BB69-23CF-44E3-9099-C40C66FF867C}">
                    <a14:compatExt spid="_x0000_s5178"/>
                  </a:ext>
                </a:extLst>
              </xdr:cNvPr>
              <xdr:cNvSpPr/>
            </xdr:nvSpPr>
            <xdr:spPr bwMode="auto">
              <a:xfrm>
                <a:off x="3818021" y="7998493"/>
                <a:ext cx="1075824"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40</xdr:row>
          <xdr:rowOff>28575</xdr:rowOff>
        </xdr:from>
        <xdr:to>
          <xdr:col>4</xdr:col>
          <xdr:colOff>19050</xdr:colOff>
          <xdr:row>41</xdr:row>
          <xdr:rowOff>19050</xdr:rowOff>
        </xdr:to>
        <xdr:sp macro="" textlink="">
          <xdr:nvSpPr>
            <xdr:cNvPr id="5179" name="Drop Down 59" hidden="1">
              <a:extLst>
                <a:ext uri="{63B3BB69-23CF-44E3-9099-C40C66FF867C}">
                  <a14:compatExt spid="_x0000_s5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42</xdr:row>
          <xdr:rowOff>28575</xdr:rowOff>
        </xdr:from>
        <xdr:to>
          <xdr:col>4</xdr:col>
          <xdr:colOff>19050</xdr:colOff>
          <xdr:row>43</xdr:row>
          <xdr:rowOff>0</xdr:rowOff>
        </xdr:to>
        <xdr:sp macro="" textlink="">
          <xdr:nvSpPr>
            <xdr:cNvPr id="5180" name="Drop Down 60" hidden="1">
              <a:extLst>
                <a:ext uri="{63B3BB69-23CF-44E3-9099-C40C66FF867C}">
                  <a14:compatExt spid="_x0000_s5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0</xdr:colOff>
          <xdr:row>44</xdr:row>
          <xdr:rowOff>8711</xdr:rowOff>
        </xdr:from>
        <xdr:to>
          <xdr:col>4</xdr:col>
          <xdr:colOff>340519</xdr:colOff>
          <xdr:row>44</xdr:row>
          <xdr:rowOff>366886</xdr:rowOff>
        </xdr:to>
        <xdr:grpSp>
          <xdr:nvGrpSpPr>
            <xdr:cNvPr id="8" name="Skupina 7"/>
            <xdr:cNvGrpSpPr/>
          </xdr:nvGrpSpPr>
          <xdr:grpSpPr>
            <a:xfrm>
              <a:off x="2047875" y="11400617"/>
              <a:ext cx="2883694" cy="358175"/>
              <a:chOff x="2049038" y="9273681"/>
              <a:chExt cx="2877421" cy="358176"/>
            </a:xfrm>
          </xdr:grpSpPr>
          <xdr:sp macro="" textlink="">
            <xdr:nvSpPr>
              <xdr:cNvPr id="5181" name="Group Box 61" hidden="1">
                <a:extLst>
                  <a:ext uri="{63B3BB69-23CF-44E3-9099-C40C66FF867C}">
                    <a14:compatExt spid="_x0000_s5181"/>
                  </a:ext>
                </a:extLst>
              </xdr:cNvPr>
              <xdr:cNvSpPr/>
            </xdr:nvSpPr>
            <xdr:spPr bwMode="auto">
              <a:xfrm>
                <a:off x="2049038" y="9273681"/>
                <a:ext cx="2877421" cy="358176"/>
              </a:xfrm>
              <a:prstGeom prst="rect">
                <a:avLst/>
              </a:prstGeom>
              <a:noFill/>
              <a:ln w="9525">
                <a:miter lim="800000"/>
                <a:headEnd/>
                <a:tailEnd/>
              </a:ln>
              <a:extLst>
                <a:ext uri="{909E8E84-426E-40DD-AFC4-6F175D3DCCD1}">
                  <a14:hiddenFill>
                    <a:noFill/>
                  </a14:hiddenFill>
                </a:ext>
              </a:extLst>
            </xdr:spPr>
          </xdr:sp>
          <xdr:sp macro="" textlink="">
            <xdr:nvSpPr>
              <xdr:cNvPr id="5182" name="Option Button 62" hidden="1">
                <a:extLst>
                  <a:ext uri="{63B3BB69-23CF-44E3-9099-C40C66FF867C}">
                    <a14:compatExt spid="_x0000_s5182"/>
                  </a:ext>
                </a:extLst>
              </xdr:cNvPr>
              <xdr:cNvSpPr/>
            </xdr:nvSpPr>
            <xdr:spPr bwMode="auto">
              <a:xfrm>
                <a:off x="2086207" y="9313824"/>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183" name="Option Button 63" hidden="1">
                <a:extLst>
                  <a:ext uri="{63B3BB69-23CF-44E3-9099-C40C66FF867C}">
                    <a14:compatExt spid="_x0000_s5183"/>
                  </a:ext>
                </a:extLst>
              </xdr:cNvPr>
              <xdr:cNvSpPr/>
            </xdr:nvSpPr>
            <xdr:spPr bwMode="auto">
              <a:xfrm>
                <a:off x="3815576" y="9307784"/>
                <a:ext cx="1074234"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28575</xdr:rowOff>
        </xdr:from>
        <xdr:to>
          <xdr:col>4</xdr:col>
          <xdr:colOff>19050</xdr:colOff>
          <xdr:row>51</xdr:row>
          <xdr:rowOff>19050</xdr:rowOff>
        </xdr:to>
        <xdr:sp macro="" textlink="">
          <xdr:nvSpPr>
            <xdr:cNvPr id="5184" name="Drop Down 64" hidden="1">
              <a:extLst>
                <a:ext uri="{63B3BB69-23CF-44E3-9099-C40C66FF867C}">
                  <a14:compatExt spid="_x0000_s5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28575</xdr:rowOff>
        </xdr:from>
        <xdr:to>
          <xdr:col>4</xdr:col>
          <xdr:colOff>19050</xdr:colOff>
          <xdr:row>53</xdr:row>
          <xdr:rowOff>28575</xdr:rowOff>
        </xdr:to>
        <xdr:sp macro="" textlink="">
          <xdr:nvSpPr>
            <xdr:cNvPr id="5185" name="Drop Down 65" hidden="1">
              <a:extLst>
                <a:ext uri="{63B3BB69-23CF-44E3-9099-C40C66FF867C}">
                  <a14:compatExt spid="_x0000_s5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28575</xdr:rowOff>
        </xdr:from>
        <xdr:to>
          <xdr:col>4</xdr:col>
          <xdr:colOff>19050</xdr:colOff>
          <xdr:row>55</xdr:row>
          <xdr:rowOff>19050</xdr:rowOff>
        </xdr:to>
        <xdr:sp macro="" textlink="">
          <xdr:nvSpPr>
            <xdr:cNvPr id="5186" name="Drop Down 66" hidden="1">
              <a:extLst>
                <a:ext uri="{63B3BB69-23CF-44E3-9099-C40C66FF867C}">
                  <a14:compatExt spid="_x0000_s5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28575</xdr:rowOff>
        </xdr:from>
        <xdr:to>
          <xdr:col>4</xdr:col>
          <xdr:colOff>19050</xdr:colOff>
          <xdr:row>57</xdr:row>
          <xdr:rowOff>19050</xdr:rowOff>
        </xdr:to>
        <xdr:sp macro="" textlink="">
          <xdr:nvSpPr>
            <xdr:cNvPr id="5187" name="Drop Down 67" hidden="1">
              <a:extLst>
                <a:ext uri="{63B3BB69-23CF-44E3-9099-C40C66FF867C}">
                  <a14:compatExt spid="_x0000_s5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38100</xdr:rowOff>
        </xdr:from>
        <xdr:to>
          <xdr:col>4</xdr:col>
          <xdr:colOff>0</xdr:colOff>
          <xdr:row>59</xdr:row>
          <xdr:rowOff>28575</xdr:rowOff>
        </xdr:to>
        <xdr:sp macro="" textlink="">
          <xdr:nvSpPr>
            <xdr:cNvPr id="5188" name="Drop Down 68" hidden="1">
              <a:extLst>
                <a:ext uri="{63B3BB69-23CF-44E3-9099-C40C66FF867C}">
                  <a14:compatExt spid="_x0000_s5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38100</xdr:rowOff>
        </xdr:from>
        <xdr:to>
          <xdr:col>4</xdr:col>
          <xdr:colOff>342900</xdr:colOff>
          <xdr:row>61</xdr:row>
          <xdr:rowOff>19050</xdr:rowOff>
        </xdr:to>
        <xdr:sp macro="" textlink="">
          <xdr:nvSpPr>
            <xdr:cNvPr id="5189" name="Group Box 69" hidden="1">
              <a:extLst>
                <a:ext uri="{63B3BB69-23CF-44E3-9099-C40C66FF867C}">
                  <a14:compatExt spid="_x0000_s51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60</xdr:row>
          <xdr:rowOff>76200</xdr:rowOff>
        </xdr:from>
        <xdr:to>
          <xdr:col>2</xdr:col>
          <xdr:colOff>285750</xdr:colOff>
          <xdr:row>60</xdr:row>
          <xdr:rowOff>361950</xdr:rowOff>
        </xdr:to>
        <xdr:sp macro="" textlink="">
          <xdr:nvSpPr>
            <xdr:cNvPr id="5190" name="Option Button 70" hidden="1">
              <a:extLst>
                <a:ext uri="{63B3BB69-23CF-44E3-9099-C40C66FF867C}">
                  <a14:compatExt spid="_x0000_s5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60</xdr:row>
          <xdr:rowOff>95250</xdr:rowOff>
        </xdr:from>
        <xdr:to>
          <xdr:col>4</xdr:col>
          <xdr:colOff>323850</xdr:colOff>
          <xdr:row>60</xdr:row>
          <xdr:rowOff>371475</xdr:rowOff>
        </xdr:to>
        <xdr:sp macro="" textlink="">
          <xdr:nvSpPr>
            <xdr:cNvPr id="5191" name="Option Button 71" hidden="1">
              <a:extLst>
                <a:ext uri="{63B3BB69-23CF-44E3-9099-C40C66FF867C}">
                  <a14:compatExt spid="_x0000_s5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66</xdr:row>
          <xdr:rowOff>9525</xdr:rowOff>
        </xdr:from>
        <xdr:to>
          <xdr:col>4</xdr:col>
          <xdr:colOff>340519</xdr:colOff>
          <xdr:row>66</xdr:row>
          <xdr:rowOff>371475</xdr:rowOff>
        </xdr:to>
        <xdr:grpSp>
          <xdr:nvGrpSpPr>
            <xdr:cNvPr id="9" name="Skupina 8"/>
            <xdr:cNvGrpSpPr/>
          </xdr:nvGrpSpPr>
          <xdr:grpSpPr>
            <a:xfrm>
              <a:off x="2047876" y="16983075"/>
              <a:ext cx="2883694" cy="361950"/>
              <a:chOff x="2047892" y="13296907"/>
              <a:chExt cx="2876550" cy="361950"/>
            </a:xfrm>
          </xdr:grpSpPr>
          <xdr:sp macro="" textlink="">
            <xdr:nvSpPr>
              <xdr:cNvPr id="5199" name="Group Box 79" hidden="1">
                <a:extLst>
                  <a:ext uri="{63B3BB69-23CF-44E3-9099-C40C66FF867C}">
                    <a14:compatExt spid="_x0000_s5199"/>
                  </a:ext>
                </a:extLst>
              </xdr:cNvPr>
              <xdr:cNvSpPr/>
            </xdr:nvSpPr>
            <xdr:spPr bwMode="auto">
              <a:xfrm>
                <a:off x="2047892" y="13296907"/>
                <a:ext cx="2876550" cy="361950"/>
              </a:xfrm>
              <a:prstGeom prst="rect">
                <a:avLst/>
              </a:prstGeom>
              <a:noFill/>
              <a:ln w="9525">
                <a:miter lim="800000"/>
                <a:headEnd/>
                <a:tailEnd/>
              </a:ln>
              <a:extLst>
                <a:ext uri="{909E8E84-426E-40DD-AFC4-6F175D3DCCD1}">
                  <a14:hiddenFill>
                    <a:noFill/>
                  </a14:hiddenFill>
                </a:ext>
              </a:extLst>
            </xdr:spPr>
          </xdr:sp>
          <xdr:sp macro="" textlink="">
            <xdr:nvSpPr>
              <xdr:cNvPr id="5200" name="Option Button 80" hidden="1">
                <a:extLst>
                  <a:ext uri="{63B3BB69-23CF-44E3-9099-C40C66FF867C}">
                    <a14:compatExt spid="_x0000_s5200"/>
                  </a:ext>
                </a:extLst>
              </xdr:cNvPr>
              <xdr:cNvSpPr/>
            </xdr:nvSpPr>
            <xdr:spPr bwMode="auto">
              <a:xfrm>
                <a:off x="2085975" y="13315950"/>
                <a:ext cx="107632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01" name="Option Button 81" hidden="1">
                <a:extLst>
                  <a:ext uri="{63B3BB69-23CF-44E3-9099-C40C66FF867C}">
                    <a14:compatExt spid="_x0000_s5201"/>
                  </a:ext>
                </a:extLst>
              </xdr:cNvPr>
              <xdr:cNvSpPr/>
            </xdr:nvSpPr>
            <xdr:spPr bwMode="auto">
              <a:xfrm>
                <a:off x="3824288" y="13315950"/>
                <a:ext cx="1073943"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68</xdr:row>
          <xdr:rowOff>9525</xdr:rowOff>
        </xdr:from>
        <xdr:to>
          <xdr:col>4</xdr:col>
          <xdr:colOff>342900</xdr:colOff>
          <xdr:row>68</xdr:row>
          <xdr:rowOff>371475</xdr:rowOff>
        </xdr:to>
        <xdr:grpSp>
          <xdr:nvGrpSpPr>
            <xdr:cNvPr id="10" name="Skupina 9"/>
            <xdr:cNvGrpSpPr/>
          </xdr:nvGrpSpPr>
          <xdr:grpSpPr>
            <a:xfrm>
              <a:off x="2047875" y="17421225"/>
              <a:ext cx="2886075" cy="361950"/>
              <a:chOff x="2047876" y="13737438"/>
              <a:chExt cx="2878931" cy="361950"/>
            </a:xfrm>
          </xdr:grpSpPr>
          <xdr:sp macro="" textlink="">
            <xdr:nvSpPr>
              <xdr:cNvPr id="5202" name="Group Box 82" hidden="1">
                <a:extLst>
                  <a:ext uri="{63B3BB69-23CF-44E3-9099-C40C66FF867C}">
                    <a14:compatExt spid="_x0000_s5202"/>
                  </a:ext>
                </a:extLst>
              </xdr:cNvPr>
              <xdr:cNvSpPr/>
            </xdr:nvSpPr>
            <xdr:spPr bwMode="auto">
              <a:xfrm>
                <a:off x="2047876" y="13737438"/>
                <a:ext cx="2878931" cy="361950"/>
              </a:xfrm>
              <a:prstGeom prst="rect">
                <a:avLst/>
              </a:prstGeom>
              <a:noFill/>
              <a:ln w="9525">
                <a:miter lim="800000"/>
                <a:headEnd/>
                <a:tailEnd/>
              </a:ln>
              <a:extLst>
                <a:ext uri="{909E8E84-426E-40DD-AFC4-6F175D3DCCD1}">
                  <a14:hiddenFill>
                    <a:noFill/>
                  </a14:hiddenFill>
                </a:ext>
              </a:extLst>
            </xdr:spPr>
          </xdr:sp>
          <xdr:sp macro="" textlink="">
            <xdr:nvSpPr>
              <xdr:cNvPr id="5203" name="Option Button 83" hidden="1">
                <a:extLst>
                  <a:ext uri="{63B3BB69-23CF-44E3-9099-C40C66FF867C}">
                    <a14:compatExt spid="_x0000_s5203"/>
                  </a:ext>
                </a:extLst>
              </xdr:cNvPr>
              <xdr:cNvSpPr/>
            </xdr:nvSpPr>
            <xdr:spPr bwMode="auto">
              <a:xfrm>
                <a:off x="2085975" y="13756481"/>
                <a:ext cx="1073944"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04" name="Option Button 84" hidden="1">
                <a:extLst>
                  <a:ext uri="{63B3BB69-23CF-44E3-9099-C40C66FF867C}">
                    <a14:compatExt spid="_x0000_s5204"/>
                  </a:ext>
                </a:extLst>
              </xdr:cNvPr>
              <xdr:cNvSpPr/>
            </xdr:nvSpPr>
            <xdr:spPr bwMode="auto">
              <a:xfrm>
                <a:off x="3824288" y="13756481"/>
                <a:ext cx="1073943"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2051538</xdr:colOff>
          <xdr:row>70</xdr:row>
          <xdr:rowOff>9525</xdr:rowOff>
        </xdr:from>
        <xdr:to>
          <xdr:col>4</xdr:col>
          <xdr:colOff>342900</xdr:colOff>
          <xdr:row>70</xdr:row>
          <xdr:rowOff>371475</xdr:rowOff>
        </xdr:to>
        <xdr:grpSp>
          <xdr:nvGrpSpPr>
            <xdr:cNvPr id="20" name="Skupina 19"/>
            <xdr:cNvGrpSpPr/>
          </xdr:nvGrpSpPr>
          <xdr:grpSpPr>
            <a:xfrm>
              <a:off x="2051537" y="17859375"/>
              <a:ext cx="2882412" cy="361950"/>
              <a:chOff x="2051529" y="17711371"/>
              <a:chExt cx="2892670" cy="361950"/>
            </a:xfrm>
          </xdr:grpSpPr>
          <xdr:sp macro="" textlink="">
            <xdr:nvSpPr>
              <xdr:cNvPr id="5205" name="Group Box 85" hidden="1">
                <a:extLst>
                  <a:ext uri="{63B3BB69-23CF-44E3-9099-C40C66FF867C}">
                    <a14:compatExt spid="_x0000_s5205"/>
                  </a:ext>
                </a:extLst>
              </xdr:cNvPr>
              <xdr:cNvSpPr/>
            </xdr:nvSpPr>
            <xdr:spPr bwMode="auto">
              <a:xfrm>
                <a:off x="2051529" y="17711371"/>
                <a:ext cx="2892670" cy="361950"/>
              </a:xfrm>
              <a:prstGeom prst="rect">
                <a:avLst/>
              </a:prstGeom>
              <a:noFill/>
              <a:ln w="9525">
                <a:miter lim="800000"/>
                <a:headEnd/>
                <a:tailEnd/>
              </a:ln>
              <a:extLst>
                <a:ext uri="{909E8E84-426E-40DD-AFC4-6F175D3DCCD1}">
                  <a14:hiddenFill>
                    <a:noFill/>
                  </a14:hiddenFill>
                </a:ext>
              </a:extLst>
            </xdr:spPr>
          </xdr:sp>
          <xdr:sp macro="" textlink="">
            <xdr:nvSpPr>
              <xdr:cNvPr id="5206" name="Option Button 86" hidden="1">
                <a:extLst>
                  <a:ext uri="{63B3BB69-23CF-44E3-9099-C40C66FF867C}">
                    <a14:compatExt spid="_x0000_s5206"/>
                  </a:ext>
                </a:extLst>
              </xdr:cNvPr>
              <xdr:cNvSpPr/>
            </xdr:nvSpPr>
            <xdr:spPr bwMode="auto">
              <a:xfrm>
                <a:off x="2089819" y="17730413"/>
                <a:ext cx="1079069"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07" name="Option Button 87" hidden="1">
                <a:extLst>
                  <a:ext uri="{63B3BB69-23CF-44E3-9099-C40C66FF867C}">
                    <a14:compatExt spid="_x0000_s5207"/>
                  </a:ext>
                </a:extLst>
              </xdr:cNvPr>
              <xdr:cNvSpPr/>
            </xdr:nvSpPr>
            <xdr:spPr bwMode="auto">
              <a:xfrm>
                <a:off x="3836427" y="17730413"/>
                <a:ext cx="107906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72</xdr:row>
          <xdr:rowOff>9525</xdr:rowOff>
        </xdr:from>
        <xdr:to>
          <xdr:col>4</xdr:col>
          <xdr:colOff>342900</xdr:colOff>
          <xdr:row>72</xdr:row>
          <xdr:rowOff>371475</xdr:rowOff>
        </xdr:to>
        <xdr:grpSp>
          <xdr:nvGrpSpPr>
            <xdr:cNvPr id="12" name="Skupina 11"/>
            <xdr:cNvGrpSpPr/>
          </xdr:nvGrpSpPr>
          <xdr:grpSpPr>
            <a:xfrm>
              <a:off x="2047875" y="18297525"/>
              <a:ext cx="2886075" cy="361950"/>
              <a:chOff x="2047876" y="14618502"/>
              <a:chExt cx="2878931" cy="361950"/>
            </a:xfrm>
          </xdr:grpSpPr>
          <xdr:sp macro="" textlink="">
            <xdr:nvSpPr>
              <xdr:cNvPr id="5208" name="Group Box 88" hidden="1">
                <a:extLst>
                  <a:ext uri="{63B3BB69-23CF-44E3-9099-C40C66FF867C}">
                    <a14:compatExt spid="_x0000_s5208"/>
                  </a:ext>
                </a:extLst>
              </xdr:cNvPr>
              <xdr:cNvSpPr/>
            </xdr:nvSpPr>
            <xdr:spPr bwMode="auto">
              <a:xfrm>
                <a:off x="2047876" y="14618502"/>
                <a:ext cx="2878931" cy="361950"/>
              </a:xfrm>
              <a:prstGeom prst="rect">
                <a:avLst/>
              </a:prstGeom>
              <a:noFill/>
              <a:ln w="9525">
                <a:miter lim="800000"/>
                <a:headEnd/>
                <a:tailEnd/>
              </a:ln>
              <a:extLst>
                <a:ext uri="{909E8E84-426E-40DD-AFC4-6F175D3DCCD1}">
                  <a14:hiddenFill>
                    <a:noFill/>
                  </a14:hiddenFill>
                </a:ext>
              </a:extLst>
            </xdr:spPr>
          </xdr:sp>
          <xdr:sp macro="" textlink="">
            <xdr:nvSpPr>
              <xdr:cNvPr id="5209" name="Option Button 89" hidden="1">
                <a:extLst>
                  <a:ext uri="{63B3BB69-23CF-44E3-9099-C40C66FF867C}">
                    <a14:compatExt spid="_x0000_s5209"/>
                  </a:ext>
                </a:extLst>
              </xdr:cNvPr>
              <xdr:cNvSpPr/>
            </xdr:nvSpPr>
            <xdr:spPr bwMode="auto">
              <a:xfrm>
                <a:off x="2085975" y="14637544"/>
                <a:ext cx="1073944"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10" name="Option Button 90" hidden="1">
                <a:extLst>
                  <a:ext uri="{63B3BB69-23CF-44E3-9099-C40C66FF867C}">
                    <a14:compatExt spid="_x0000_s5210"/>
                  </a:ext>
                </a:extLst>
              </xdr:cNvPr>
              <xdr:cNvSpPr/>
            </xdr:nvSpPr>
            <xdr:spPr bwMode="auto">
              <a:xfrm>
                <a:off x="3824288" y="14637544"/>
                <a:ext cx="1073943"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74</xdr:row>
          <xdr:rowOff>9525</xdr:rowOff>
        </xdr:from>
        <xdr:to>
          <xdr:col>4</xdr:col>
          <xdr:colOff>342900</xdr:colOff>
          <xdr:row>74</xdr:row>
          <xdr:rowOff>371475</xdr:rowOff>
        </xdr:to>
        <xdr:grpSp>
          <xdr:nvGrpSpPr>
            <xdr:cNvPr id="13" name="Skupina 12"/>
            <xdr:cNvGrpSpPr/>
          </xdr:nvGrpSpPr>
          <xdr:grpSpPr>
            <a:xfrm>
              <a:off x="2047875" y="18735675"/>
              <a:ext cx="2886075" cy="361950"/>
              <a:chOff x="2047876" y="15059033"/>
              <a:chExt cx="2878931" cy="361950"/>
            </a:xfrm>
          </xdr:grpSpPr>
          <xdr:sp macro="" textlink="">
            <xdr:nvSpPr>
              <xdr:cNvPr id="5211" name="Group Box 91" hidden="1">
                <a:extLst>
                  <a:ext uri="{63B3BB69-23CF-44E3-9099-C40C66FF867C}">
                    <a14:compatExt spid="_x0000_s5211"/>
                  </a:ext>
                </a:extLst>
              </xdr:cNvPr>
              <xdr:cNvSpPr/>
            </xdr:nvSpPr>
            <xdr:spPr bwMode="auto">
              <a:xfrm>
                <a:off x="2047876" y="15059033"/>
                <a:ext cx="2878931" cy="361950"/>
              </a:xfrm>
              <a:prstGeom prst="rect">
                <a:avLst/>
              </a:prstGeom>
              <a:noFill/>
              <a:ln w="9525">
                <a:miter lim="800000"/>
                <a:headEnd/>
                <a:tailEnd/>
              </a:ln>
              <a:extLst>
                <a:ext uri="{909E8E84-426E-40DD-AFC4-6F175D3DCCD1}">
                  <a14:hiddenFill>
                    <a:noFill/>
                  </a14:hiddenFill>
                </a:ext>
              </a:extLst>
            </xdr:spPr>
          </xdr:sp>
          <xdr:sp macro="" textlink="">
            <xdr:nvSpPr>
              <xdr:cNvPr id="5212" name="Option Button 92" hidden="1">
                <a:extLst>
                  <a:ext uri="{63B3BB69-23CF-44E3-9099-C40C66FF867C}">
                    <a14:compatExt spid="_x0000_s5212"/>
                  </a:ext>
                </a:extLst>
              </xdr:cNvPr>
              <xdr:cNvSpPr/>
            </xdr:nvSpPr>
            <xdr:spPr bwMode="auto">
              <a:xfrm>
                <a:off x="2085975" y="15078075"/>
                <a:ext cx="1073944"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13" name="Option Button 93" hidden="1">
                <a:extLst>
                  <a:ext uri="{63B3BB69-23CF-44E3-9099-C40C66FF867C}">
                    <a14:compatExt spid="_x0000_s5213"/>
                  </a:ext>
                </a:extLst>
              </xdr:cNvPr>
              <xdr:cNvSpPr/>
            </xdr:nvSpPr>
            <xdr:spPr bwMode="auto">
              <a:xfrm>
                <a:off x="3824288" y="15078075"/>
                <a:ext cx="1073943"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2051538</xdr:colOff>
          <xdr:row>76</xdr:row>
          <xdr:rowOff>9525</xdr:rowOff>
        </xdr:from>
        <xdr:to>
          <xdr:col>4</xdr:col>
          <xdr:colOff>342900</xdr:colOff>
          <xdr:row>76</xdr:row>
          <xdr:rowOff>371475</xdr:rowOff>
        </xdr:to>
        <xdr:grpSp>
          <xdr:nvGrpSpPr>
            <xdr:cNvPr id="21" name="Skupina 20"/>
            <xdr:cNvGrpSpPr/>
          </xdr:nvGrpSpPr>
          <xdr:grpSpPr>
            <a:xfrm>
              <a:off x="2051537" y="19173825"/>
              <a:ext cx="2882412" cy="361950"/>
              <a:chOff x="2051529" y="19030217"/>
              <a:chExt cx="2892670" cy="361950"/>
            </a:xfrm>
          </xdr:grpSpPr>
          <xdr:sp macro="" textlink="">
            <xdr:nvSpPr>
              <xdr:cNvPr id="5214" name="Group Box 94" hidden="1">
                <a:extLst>
                  <a:ext uri="{63B3BB69-23CF-44E3-9099-C40C66FF867C}">
                    <a14:compatExt spid="_x0000_s5214"/>
                  </a:ext>
                </a:extLst>
              </xdr:cNvPr>
              <xdr:cNvSpPr/>
            </xdr:nvSpPr>
            <xdr:spPr bwMode="auto">
              <a:xfrm>
                <a:off x="2051529" y="19030217"/>
                <a:ext cx="2892670" cy="361950"/>
              </a:xfrm>
              <a:prstGeom prst="rect">
                <a:avLst/>
              </a:prstGeom>
              <a:noFill/>
              <a:ln w="9525">
                <a:miter lim="800000"/>
                <a:headEnd/>
                <a:tailEnd/>
              </a:ln>
              <a:extLst>
                <a:ext uri="{909E8E84-426E-40DD-AFC4-6F175D3DCCD1}">
                  <a14:hiddenFill>
                    <a:noFill/>
                  </a14:hiddenFill>
                </a:ext>
              </a:extLst>
            </xdr:spPr>
          </xdr:sp>
          <xdr:sp macro="" textlink="">
            <xdr:nvSpPr>
              <xdr:cNvPr id="5215" name="Option Button 95" hidden="1">
                <a:extLst>
                  <a:ext uri="{63B3BB69-23CF-44E3-9099-C40C66FF867C}">
                    <a14:compatExt spid="_x0000_s5215"/>
                  </a:ext>
                </a:extLst>
              </xdr:cNvPr>
              <xdr:cNvSpPr/>
            </xdr:nvSpPr>
            <xdr:spPr bwMode="auto">
              <a:xfrm>
                <a:off x="2089819" y="19049259"/>
                <a:ext cx="1079069"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16" name="Option Button 96" hidden="1">
                <a:extLst>
                  <a:ext uri="{63B3BB69-23CF-44E3-9099-C40C66FF867C}">
                    <a14:compatExt spid="_x0000_s5216"/>
                  </a:ext>
                </a:extLst>
              </xdr:cNvPr>
              <xdr:cNvSpPr/>
            </xdr:nvSpPr>
            <xdr:spPr bwMode="auto">
              <a:xfrm>
                <a:off x="3836427" y="19049259"/>
                <a:ext cx="107906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2051538</xdr:colOff>
          <xdr:row>78</xdr:row>
          <xdr:rowOff>9525</xdr:rowOff>
        </xdr:from>
        <xdr:to>
          <xdr:col>4</xdr:col>
          <xdr:colOff>342900</xdr:colOff>
          <xdr:row>78</xdr:row>
          <xdr:rowOff>371475</xdr:rowOff>
        </xdr:to>
        <xdr:grpSp>
          <xdr:nvGrpSpPr>
            <xdr:cNvPr id="22" name="Skupina 21"/>
            <xdr:cNvGrpSpPr/>
          </xdr:nvGrpSpPr>
          <xdr:grpSpPr>
            <a:xfrm>
              <a:off x="2051537" y="19611975"/>
              <a:ext cx="2882412" cy="361950"/>
              <a:chOff x="2051529" y="19469833"/>
              <a:chExt cx="2892670" cy="361950"/>
            </a:xfrm>
          </xdr:grpSpPr>
          <xdr:sp macro="" textlink="">
            <xdr:nvSpPr>
              <xdr:cNvPr id="5217" name="Group Box 97" hidden="1">
                <a:extLst>
                  <a:ext uri="{63B3BB69-23CF-44E3-9099-C40C66FF867C}">
                    <a14:compatExt spid="_x0000_s5217"/>
                  </a:ext>
                </a:extLst>
              </xdr:cNvPr>
              <xdr:cNvSpPr/>
            </xdr:nvSpPr>
            <xdr:spPr bwMode="auto">
              <a:xfrm>
                <a:off x="2051529" y="19469833"/>
                <a:ext cx="2892670" cy="361950"/>
              </a:xfrm>
              <a:prstGeom prst="rect">
                <a:avLst/>
              </a:prstGeom>
              <a:noFill/>
              <a:ln w="9525">
                <a:miter lim="800000"/>
                <a:headEnd/>
                <a:tailEnd/>
              </a:ln>
              <a:extLst>
                <a:ext uri="{909E8E84-426E-40DD-AFC4-6F175D3DCCD1}">
                  <a14:hiddenFill>
                    <a:noFill/>
                  </a14:hiddenFill>
                </a:ext>
              </a:extLst>
            </xdr:spPr>
          </xdr:sp>
          <xdr:sp macro="" textlink="">
            <xdr:nvSpPr>
              <xdr:cNvPr id="5218" name="Option Button 98" hidden="1">
                <a:extLst>
                  <a:ext uri="{63B3BB69-23CF-44E3-9099-C40C66FF867C}">
                    <a14:compatExt spid="_x0000_s5218"/>
                  </a:ext>
                </a:extLst>
              </xdr:cNvPr>
              <xdr:cNvSpPr/>
            </xdr:nvSpPr>
            <xdr:spPr bwMode="auto">
              <a:xfrm>
                <a:off x="2089819" y="19488875"/>
                <a:ext cx="1079069"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19" name="Option Button 99" hidden="1">
                <a:extLst>
                  <a:ext uri="{63B3BB69-23CF-44E3-9099-C40C66FF867C}">
                    <a14:compatExt spid="_x0000_s5219"/>
                  </a:ext>
                </a:extLst>
              </xdr:cNvPr>
              <xdr:cNvSpPr/>
            </xdr:nvSpPr>
            <xdr:spPr bwMode="auto">
              <a:xfrm>
                <a:off x="3836427" y="19488875"/>
                <a:ext cx="107906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84</xdr:row>
          <xdr:rowOff>57150</xdr:rowOff>
        </xdr:from>
        <xdr:to>
          <xdr:col>4</xdr:col>
          <xdr:colOff>19050</xdr:colOff>
          <xdr:row>86</xdr:row>
          <xdr:rowOff>0</xdr:rowOff>
        </xdr:to>
        <xdr:sp macro="" textlink="">
          <xdr:nvSpPr>
            <xdr:cNvPr id="5222" name="Drop Down 102" hidden="1">
              <a:extLst>
                <a:ext uri="{63B3BB69-23CF-44E3-9099-C40C66FF867C}">
                  <a14:compatExt spid="_x0000_s52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66675</xdr:rowOff>
        </xdr:from>
        <xdr:to>
          <xdr:col>4</xdr:col>
          <xdr:colOff>19050</xdr:colOff>
          <xdr:row>88</xdr:row>
          <xdr:rowOff>19050</xdr:rowOff>
        </xdr:to>
        <xdr:sp macro="" textlink="">
          <xdr:nvSpPr>
            <xdr:cNvPr id="5224" name="Drop Down 104" hidden="1">
              <a:extLst>
                <a:ext uri="{63B3BB69-23CF-44E3-9099-C40C66FF867C}">
                  <a14:compatExt spid="_x0000_s52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88</xdr:row>
          <xdr:rowOff>57150</xdr:rowOff>
        </xdr:from>
        <xdr:to>
          <xdr:col>4</xdr:col>
          <xdr:colOff>19050</xdr:colOff>
          <xdr:row>90</xdr:row>
          <xdr:rowOff>0</xdr:rowOff>
        </xdr:to>
        <xdr:sp macro="" textlink="">
          <xdr:nvSpPr>
            <xdr:cNvPr id="5225" name="Drop Down 105" hidden="1">
              <a:extLst>
                <a:ext uri="{63B3BB69-23CF-44E3-9099-C40C66FF867C}">
                  <a14:compatExt spid="_x0000_s52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1905</xdr:colOff>
          <xdr:row>90</xdr:row>
          <xdr:rowOff>5715</xdr:rowOff>
        </xdr:from>
        <xdr:to>
          <xdr:col>4</xdr:col>
          <xdr:colOff>329565</xdr:colOff>
          <xdr:row>90</xdr:row>
          <xdr:rowOff>367665</xdr:rowOff>
        </xdr:to>
        <xdr:grpSp>
          <xdr:nvGrpSpPr>
            <xdr:cNvPr id="16" name="Skupina 15"/>
            <xdr:cNvGrpSpPr/>
          </xdr:nvGrpSpPr>
          <xdr:grpSpPr>
            <a:xfrm>
              <a:off x="2049781" y="22618065"/>
              <a:ext cx="2870835" cy="361950"/>
              <a:chOff x="2051701" y="18057495"/>
              <a:chExt cx="2876550" cy="361950"/>
            </a:xfrm>
          </xdr:grpSpPr>
          <xdr:sp macro="" textlink="">
            <xdr:nvSpPr>
              <xdr:cNvPr id="5226" name="Group Box 106" hidden="1">
                <a:extLst>
                  <a:ext uri="{63B3BB69-23CF-44E3-9099-C40C66FF867C}">
                    <a14:compatExt spid="_x0000_s5226"/>
                  </a:ext>
                </a:extLst>
              </xdr:cNvPr>
              <xdr:cNvSpPr/>
            </xdr:nvSpPr>
            <xdr:spPr bwMode="auto">
              <a:xfrm>
                <a:off x="2051701" y="18057495"/>
                <a:ext cx="2876550" cy="361950"/>
              </a:xfrm>
              <a:prstGeom prst="rect">
                <a:avLst/>
              </a:prstGeom>
              <a:noFill/>
              <a:ln w="9525">
                <a:miter lim="800000"/>
                <a:headEnd/>
                <a:tailEnd/>
              </a:ln>
              <a:extLst>
                <a:ext uri="{909E8E84-426E-40DD-AFC4-6F175D3DCCD1}">
                  <a14:hiddenFill>
                    <a:noFill/>
                  </a14:hiddenFill>
                </a:ext>
              </a:extLst>
            </xdr:spPr>
          </xdr:sp>
          <xdr:sp macro="" textlink="">
            <xdr:nvSpPr>
              <xdr:cNvPr id="5227" name="Option Button 107" hidden="1">
                <a:extLst>
                  <a:ext uri="{63B3BB69-23CF-44E3-9099-C40C66FF867C}">
                    <a14:compatExt spid="_x0000_s5227"/>
                  </a:ext>
                </a:extLst>
              </xdr:cNvPr>
              <xdr:cNvSpPr/>
            </xdr:nvSpPr>
            <xdr:spPr bwMode="auto">
              <a:xfrm>
                <a:off x="2074545" y="18095595"/>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28" name="Option Button 108" hidden="1">
                <a:extLst>
                  <a:ext uri="{63B3BB69-23CF-44E3-9099-C40C66FF867C}">
                    <a14:compatExt spid="_x0000_s5228"/>
                  </a:ext>
                </a:extLst>
              </xdr:cNvPr>
              <xdr:cNvSpPr/>
            </xdr:nvSpPr>
            <xdr:spPr bwMode="auto">
              <a:xfrm>
                <a:off x="3823335" y="18099405"/>
                <a:ext cx="106870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92</xdr:row>
          <xdr:rowOff>9525</xdr:rowOff>
        </xdr:from>
        <xdr:to>
          <xdr:col>4</xdr:col>
          <xdr:colOff>333375</xdr:colOff>
          <xdr:row>92</xdr:row>
          <xdr:rowOff>371475</xdr:rowOff>
        </xdr:to>
        <xdr:grpSp>
          <xdr:nvGrpSpPr>
            <xdr:cNvPr id="17" name="Skupina 16"/>
            <xdr:cNvGrpSpPr/>
          </xdr:nvGrpSpPr>
          <xdr:grpSpPr>
            <a:xfrm>
              <a:off x="2047875" y="23060025"/>
              <a:ext cx="2876550" cy="361950"/>
              <a:chOff x="2049780" y="18499476"/>
              <a:chExt cx="2882265" cy="361950"/>
            </a:xfrm>
          </xdr:grpSpPr>
          <xdr:sp macro="" textlink="">
            <xdr:nvSpPr>
              <xdr:cNvPr id="5229" name="Group Box 109" hidden="1">
                <a:extLst>
                  <a:ext uri="{63B3BB69-23CF-44E3-9099-C40C66FF867C}">
                    <a14:compatExt spid="_x0000_s5229"/>
                  </a:ext>
                </a:extLst>
              </xdr:cNvPr>
              <xdr:cNvSpPr/>
            </xdr:nvSpPr>
            <xdr:spPr bwMode="auto">
              <a:xfrm>
                <a:off x="2049780" y="18499476"/>
                <a:ext cx="2882265" cy="361950"/>
              </a:xfrm>
              <a:prstGeom prst="rect">
                <a:avLst/>
              </a:prstGeom>
              <a:noFill/>
              <a:ln w="9525">
                <a:miter lim="800000"/>
                <a:headEnd/>
                <a:tailEnd/>
              </a:ln>
              <a:extLst>
                <a:ext uri="{909E8E84-426E-40DD-AFC4-6F175D3DCCD1}">
                  <a14:hiddenFill>
                    <a:noFill/>
                  </a14:hiddenFill>
                </a:ext>
              </a:extLst>
            </xdr:spPr>
          </xdr:sp>
          <xdr:sp macro="" textlink="">
            <xdr:nvSpPr>
              <xdr:cNvPr id="5230" name="Option Button 110" hidden="1">
                <a:extLst>
                  <a:ext uri="{63B3BB69-23CF-44E3-9099-C40C66FF867C}">
                    <a14:compatExt spid="_x0000_s5230"/>
                  </a:ext>
                </a:extLst>
              </xdr:cNvPr>
              <xdr:cNvSpPr/>
            </xdr:nvSpPr>
            <xdr:spPr bwMode="auto">
              <a:xfrm>
                <a:off x="2078355" y="18537556"/>
                <a:ext cx="106870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31" name="Option Button 111" hidden="1">
                <a:extLst>
                  <a:ext uri="{63B3BB69-23CF-44E3-9099-C40C66FF867C}">
                    <a14:compatExt spid="_x0000_s5231"/>
                  </a:ext>
                </a:extLst>
              </xdr:cNvPr>
              <xdr:cNvSpPr/>
            </xdr:nvSpPr>
            <xdr:spPr bwMode="auto">
              <a:xfrm>
                <a:off x="3825240" y="18537556"/>
                <a:ext cx="106870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10</xdr:row>
          <xdr:rowOff>28575</xdr:rowOff>
        </xdr:from>
        <xdr:to>
          <xdr:col>1</xdr:col>
          <xdr:colOff>142875</xdr:colOff>
          <xdr:row>12</xdr:row>
          <xdr:rowOff>19050</xdr:rowOff>
        </xdr:to>
        <xdr:sp macro="" textlink="">
          <xdr:nvSpPr>
            <xdr:cNvPr id="5232" name="Button 112" descr="Vyčistit formulář" hidden="1">
              <a:extLst>
                <a:ext uri="{63B3BB69-23CF-44E3-9099-C40C66FF867C}">
                  <a14:compatExt spid="_x0000_s5232"/>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cs-CZ" sz="1100" b="1" i="0" u="none" strike="noStrike" baseline="0">
                  <a:solidFill>
                    <a:srgbClr val="000000"/>
                  </a:solidFill>
                  <a:latin typeface="Calibri"/>
                  <a:cs typeface="Calibri"/>
                </a:rPr>
                <a:t>VYČISTIT formulář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9525</xdr:colOff>
          <xdr:row>96</xdr:row>
          <xdr:rowOff>19050</xdr:rowOff>
        </xdr:from>
        <xdr:to>
          <xdr:col>4</xdr:col>
          <xdr:colOff>352425</xdr:colOff>
          <xdr:row>97</xdr:row>
          <xdr:rowOff>0</xdr:rowOff>
        </xdr:to>
        <xdr:grpSp>
          <xdr:nvGrpSpPr>
            <xdr:cNvPr id="19" name="Skupina 18"/>
            <xdr:cNvGrpSpPr/>
          </xdr:nvGrpSpPr>
          <xdr:grpSpPr>
            <a:xfrm>
              <a:off x="2057399" y="24193500"/>
              <a:ext cx="2886075" cy="361950"/>
              <a:chOff x="2061054" y="24066012"/>
              <a:chExt cx="2892670" cy="361950"/>
            </a:xfrm>
          </xdr:grpSpPr>
          <xdr:sp macro="" textlink="">
            <xdr:nvSpPr>
              <xdr:cNvPr id="5233" name="Option Button 113" hidden="1">
                <a:extLst>
                  <a:ext uri="{63B3BB69-23CF-44E3-9099-C40C66FF867C}">
                    <a14:compatExt spid="_x0000_s5233"/>
                  </a:ext>
                </a:extLst>
              </xdr:cNvPr>
              <xdr:cNvSpPr/>
            </xdr:nvSpPr>
            <xdr:spPr bwMode="auto">
              <a:xfrm>
                <a:off x="2097698" y="24110706"/>
                <a:ext cx="1076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sp macro="" textlink="">
            <xdr:nvSpPr>
              <xdr:cNvPr id="5235" name="Group Box 115" hidden="1">
                <a:extLst>
                  <a:ext uri="{63B3BB69-23CF-44E3-9099-C40C66FF867C}">
                    <a14:compatExt spid="_x0000_s5235"/>
                  </a:ext>
                </a:extLst>
              </xdr:cNvPr>
              <xdr:cNvSpPr/>
            </xdr:nvSpPr>
            <xdr:spPr bwMode="auto">
              <a:xfrm>
                <a:off x="2061054" y="24066012"/>
                <a:ext cx="2892670" cy="361950"/>
              </a:xfrm>
              <a:prstGeom prst="rect">
                <a:avLst/>
              </a:prstGeom>
              <a:noFill/>
              <a:ln w="9525">
                <a:miter lim="800000"/>
                <a:headEnd/>
                <a:tailEnd/>
              </a:ln>
              <a:extLst>
                <a:ext uri="{909E8E84-426E-40DD-AFC4-6F175D3DCCD1}">
                  <a14:hiddenFill>
                    <a:noFill/>
                  </a14:hiddenFill>
                </a:ext>
              </a:extLst>
            </xdr:spPr>
          </xdr:sp>
          <xdr:sp macro="" textlink="">
            <xdr:nvSpPr>
              <xdr:cNvPr id="5236" name="Option Button 116" hidden="1">
                <a:extLst>
                  <a:ext uri="{63B3BB69-23CF-44E3-9099-C40C66FF867C}">
                    <a14:compatExt spid="_x0000_s5236"/>
                  </a:ext>
                </a:extLst>
              </xdr:cNvPr>
              <xdr:cNvSpPr/>
            </xdr:nvSpPr>
            <xdr:spPr bwMode="auto">
              <a:xfrm>
                <a:off x="3835644" y="24113637"/>
                <a:ext cx="1078523"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grpSp>
        <xdr:clientData/>
      </xdr:twoCellAnchor>
    </mc:Choice>
    <mc:Fallback/>
  </mc:AlternateContent>
</xdr:wsDr>
</file>

<file path=xl/tables/table1.xml><?xml version="1.0" encoding="utf-8"?>
<table xmlns="http://schemas.openxmlformats.org/spreadsheetml/2006/main" id="4" name="Tabulka4" displayName="Tabulka4" ref="B1:D23" totalsRowShown="0">
  <autoFilter ref="B1:D23"/>
  <tableColumns count="3">
    <tableColumn id="1" name="Osoby (průměrný počet/den)" dataDxfId="36"/>
    <tableColumn id="2" name="parametr" dataDxfId="35"/>
    <tableColumn id="3" name="body" dataDxfId="34"/>
  </tableColumns>
  <tableStyleInfo name="TableStyleLight11" showFirstColumn="0" showLastColumn="0" showRowStripes="1" showColumnStripes="0"/>
</table>
</file>

<file path=xl/tables/table2.xml><?xml version="1.0" encoding="utf-8"?>
<table xmlns="http://schemas.openxmlformats.org/spreadsheetml/2006/main" id="5" name="Tabulka5" displayName="Tabulka5" ref="F1:H17" totalsRowShown="0" dataDxfId="33">
  <autoFilter ref="F1:H17"/>
  <tableColumns count="3">
    <tableColumn id="1" name="Majetek" dataDxfId="32"/>
    <tableColumn id="2" name="parametr" dataDxfId="31"/>
    <tableColumn id="3" name="body" dataDxfId="30"/>
  </tableColumns>
  <tableStyleInfo name="TableStyleLight12" showFirstColumn="0" showLastColumn="0" showRowStripes="1" showColumnStripes="0"/>
</table>
</file>

<file path=xl/tables/table3.xml><?xml version="1.0" encoding="utf-8"?>
<table xmlns="http://schemas.openxmlformats.org/spreadsheetml/2006/main" id="6" name="Tabulka6" displayName="Tabulka6" ref="J1:L20" totalsRowShown="0" dataDxfId="29">
  <autoFilter ref="J1:L20"/>
  <tableColumns count="3">
    <tableColumn id="1" name="Měkké cíle" dataDxfId="28"/>
    <tableColumn id="2" name="parametr" dataDxfId="27"/>
    <tableColumn id="3" name="body" dataDxfId="26"/>
  </tableColumns>
  <tableStyleInfo name="TableStyleLight13" showFirstColumn="0" showLastColumn="0" showRowStripes="1" showColumnStripes="0"/>
</table>
</file>

<file path=xl/tables/table4.xml><?xml version="1.0" encoding="utf-8"?>
<table xmlns="http://schemas.openxmlformats.org/spreadsheetml/2006/main" id="7" name="Tabulka7" displayName="Tabulka7" ref="N1:P2" totalsRowShown="0" dataDxfId="25">
  <autoFilter ref="N1:P2"/>
  <tableColumns count="3">
    <tableColumn id="1" name="Technologie" dataDxfId="24"/>
    <tableColumn id="2" name="parametr" dataDxfId="23"/>
    <tableColumn id="3" name="body" dataDxfId="22"/>
  </tableColumns>
  <tableStyleInfo name="TableStyleLight10" showFirstColumn="0" showLastColumn="0" showRowStripes="1" showColumnStripes="0"/>
</table>
</file>

<file path=xl/tables/table5.xml><?xml version="1.0" encoding="utf-8"?>
<table xmlns="http://schemas.openxmlformats.org/spreadsheetml/2006/main" id="8" name="Tabulka8" displayName="Tabulka8" ref="R1:T2" totalsRowShown="0" dataDxfId="21">
  <autoFilter ref="R1:T2"/>
  <tableColumns count="3">
    <tableColumn id="1" name="Informace" dataDxfId="20"/>
    <tableColumn id="2" name="parametr" dataDxfId="19"/>
    <tableColumn id="3" name="body" dataDxfId="18"/>
  </tableColumns>
  <tableStyleInfo name="TableStyleLight11" showFirstColumn="0" showLastColumn="0" showRowStripes="1" showColumnStripes="0"/>
</table>
</file>

<file path=xl/tables/table6.xml><?xml version="1.0" encoding="utf-8"?>
<table xmlns="http://schemas.openxmlformats.org/spreadsheetml/2006/main" id="1" name="Tabulka1" displayName="Tabulka1" ref="A1:C14" totalsRowShown="0" dataDxfId="17">
  <autoFilter ref="A1:C14"/>
  <tableColumns count="3">
    <tableColumn id="1" name="Finanční hotovost a ceniny" dataDxfId="16"/>
    <tableColumn id="2" name="parametr" dataDxfId="15"/>
    <tableColumn id="3" name="body" dataDxfId="14"/>
  </tableColumns>
  <tableStyleInfo name="TableStyleLight9" showFirstColumn="0" showLastColumn="0" showRowStripes="1" showColumnStripes="0"/>
</table>
</file>

<file path=xl/tables/table7.xml><?xml version="1.0" encoding="utf-8"?>
<table xmlns="http://schemas.openxmlformats.org/spreadsheetml/2006/main" id="2" name="Tabulka2" displayName="Tabulka2" ref="E1:G25" totalsRowShown="0" dataDxfId="13">
  <autoFilter ref="E1:G25"/>
  <tableColumns count="3">
    <tableColumn id="1" name="Technologické prostory" dataDxfId="12"/>
    <tableColumn id="2" name="parametr" dataDxfId="11"/>
    <tableColumn id="3" name="body" dataDxfId="10"/>
  </tableColumns>
  <tableStyleInfo name="TableStyleLight10" showFirstColumn="0" showLastColumn="0" showRowStripes="1" showColumnStripes="0"/>
</table>
</file>

<file path=xl/tables/table8.xml><?xml version="1.0" encoding="utf-8"?>
<table xmlns="http://schemas.openxmlformats.org/spreadsheetml/2006/main" id="3" name="Tabulka3" displayName="Tabulka3" ref="I1:K15" totalsRowShown="0" dataDxfId="9">
  <autoFilter ref="I1:K15"/>
  <tableColumns count="3">
    <tableColumn id="1" name="Informace (mimo datová úložiště)" dataDxfId="8"/>
    <tableColumn id="2" name="parametr" dataDxfId="7"/>
    <tableColumn id="3" name="body" dataDxfId="6"/>
  </tableColumns>
  <tableStyleInfo name="TableStyleLight11" showFirstColumn="0" showLastColumn="0"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50" Type="http://schemas.openxmlformats.org/officeDocument/2006/relationships/ctrlProp" Target="../ctrlProps/ctrlProp45.xml"/><Relationship Id="rId55" Type="http://schemas.openxmlformats.org/officeDocument/2006/relationships/ctrlProp" Target="../ctrlProps/ctrlProp50.xml"/><Relationship Id="rId63" Type="http://schemas.openxmlformats.org/officeDocument/2006/relationships/ctrlProp" Target="../ctrlProps/ctrlProp58.xml"/><Relationship Id="rId68" Type="http://schemas.openxmlformats.org/officeDocument/2006/relationships/ctrlProp" Target="../ctrlProps/ctrlProp63.xml"/><Relationship Id="rId76" Type="http://schemas.openxmlformats.org/officeDocument/2006/relationships/ctrlProp" Target="../ctrlProps/ctrlProp71.xml"/><Relationship Id="rId7" Type="http://schemas.openxmlformats.org/officeDocument/2006/relationships/ctrlProp" Target="../ctrlProps/ctrlProp2.xml"/><Relationship Id="rId71" Type="http://schemas.openxmlformats.org/officeDocument/2006/relationships/ctrlProp" Target="../ctrlProps/ctrlProp66.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9" Type="http://schemas.openxmlformats.org/officeDocument/2006/relationships/ctrlProp" Target="../ctrlProps/ctrlProp24.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8" Type="http://schemas.openxmlformats.org/officeDocument/2006/relationships/ctrlProp" Target="../ctrlProps/ctrlProp53.xml"/><Relationship Id="rId66" Type="http://schemas.openxmlformats.org/officeDocument/2006/relationships/ctrlProp" Target="../ctrlProps/ctrlProp61.xml"/><Relationship Id="rId74" Type="http://schemas.openxmlformats.org/officeDocument/2006/relationships/ctrlProp" Target="../ctrlProps/ctrlProp69.xml"/><Relationship Id="rId5" Type="http://schemas.openxmlformats.org/officeDocument/2006/relationships/vmlDrawing" Target="../drawings/vmlDrawing3.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61" Type="http://schemas.openxmlformats.org/officeDocument/2006/relationships/ctrlProp" Target="../ctrlProps/ctrlProp56.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omments" Target="../comments1.xml"/><Relationship Id="rId4" Type="http://schemas.openxmlformats.org/officeDocument/2006/relationships/vmlDrawing" Target="../drawings/vmlDrawing2.v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56" Type="http://schemas.openxmlformats.org/officeDocument/2006/relationships/ctrlProp" Target="../ctrlProps/ctrlProp51.xml"/><Relationship Id="rId64" Type="http://schemas.openxmlformats.org/officeDocument/2006/relationships/ctrlProp" Target="../ctrlProps/ctrlProp59.xml"/><Relationship Id="rId69" Type="http://schemas.openxmlformats.org/officeDocument/2006/relationships/ctrlProp" Target="../ctrlProps/ctrlProp64.xml"/><Relationship Id="rId77" Type="http://schemas.openxmlformats.org/officeDocument/2006/relationships/ctrlProp" Target="../ctrlProps/ctrlProp72.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3" Type="http://schemas.openxmlformats.org/officeDocument/2006/relationships/drawing" Target="../drawings/drawing1.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59" Type="http://schemas.openxmlformats.org/officeDocument/2006/relationships/ctrlProp" Target="../ctrlProps/ctrlProp54.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54" Type="http://schemas.openxmlformats.org/officeDocument/2006/relationships/ctrlProp" Target="../ctrlProps/ctrlProp49.xml"/><Relationship Id="rId62" Type="http://schemas.openxmlformats.org/officeDocument/2006/relationships/ctrlProp" Target="../ctrlProps/ctrlProp57.xml"/><Relationship Id="rId70" Type="http://schemas.openxmlformats.org/officeDocument/2006/relationships/ctrlProp" Target="../ctrlProps/ctrlProp65.xml"/><Relationship Id="rId75" Type="http://schemas.openxmlformats.org/officeDocument/2006/relationships/ctrlProp" Target="../ctrlProps/ctrlProp70.xml"/><Relationship Id="rId1" Type="http://schemas.openxmlformats.org/officeDocument/2006/relationships/hyperlink" Target="mailto:prijmeni@szdc.cz" TargetMode="External"/><Relationship Id="rId6"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 Id="rId4" Type="http://schemas.openxmlformats.org/officeDocument/2006/relationships/table" Target="../tables/table8.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G35"/>
  <sheetViews>
    <sheetView tabSelected="1" zoomScaleNormal="100" workbookViewId="0">
      <selection activeCell="B10" sqref="B10:D10"/>
    </sheetView>
  </sheetViews>
  <sheetFormatPr defaultColWidth="9.28515625" defaultRowHeight="15" x14ac:dyDescent="0.25"/>
  <cols>
    <col min="1" max="1" width="30.7109375" style="54" customWidth="1"/>
    <col min="2" max="4" width="12.7109375" style="54" customWidth="1"/>
    <col min="5" max="5" width="10.7109375" style="54" customWidth="1"/>
    <col min="6" max="6" width="15.7109375" style="54" customWidth="1"/>
    <col min="7" max="16384" width="9.28515625" style="54"/>
  </cols>
  <sheetData>
    <row r="1" spans="1:7" s="28" customFormat="1" ht="30" customHeight="1" x14ac:dyDescent="0.25">
      <c r="A1" s="86" t="str">
        <f>ListKategorizace!A1</f>
        <v>Bezpečnostní kategorizace objektů Správy železnic, státní organizace</v>
      </c>
      <c r="B1" s="86"/>
      <c r="C1" s="86"/>
      <c r="D1" s="86"/>
      <c r="E1" s="86"/>
      <c r="F1" s="86"/>
    </row>
    <row r="2" spans="1:7" s="28" customFormat="1" ht="30" customHeight="1" x14ac:dyDescent="0.25">
      <c r="A2" s="76" t="s">
        <v>185</v>
      </c>
      <c r="F2" s="75" t="str">
        <f>ListKategorizace!F2</f>
        <v>Příloha 5 k č.j. 23529/2020-SŽ-GŘ-O30</v>
      </c>
    </row>
    <row r="3" spans="1:7" s="28" customFormat="1" ht="30" customHeight="1" x14ac:dyDescent="0.25">
      <c r="A3" s="11" t="str">
        <f>ListKategorizace!A3</f>
        <v>Identifikace objektu:</v>
      </c>
      <c r="B3" s="87" t="str">
        <f>ListKategorizace!B3</f>
        <v>Nýřany 84 - výpravní budova</v>
      </c>
      <c r="C3" s="88"/>
      <c r="D3" s="88"/>
      <c r="E3" s="88"/>
      <c r="F3" s="88"/>
    </row>
    <row r="4" spans="1:7" s="28" customFormat="1" ht="25.15" customHeight="1" x14ac:dyDescent="0.25">
      <c r="A4" s="12" t="str">
        <f>ListKategorizace!A4</f>
        <v>Adresa:</v>
      </c>
      <c r="B4" s="80" t="str">
        <f>ListKategorizace!B4</f>
        <v>Nádražní 84,33023</v>
      </c>
      <c r="C4" s="81"/>
      <c r="D4" s="81"/>
      <c r="E4" s="81"/>
      <c r="F4" s="81"/>
    </row>
    <row r="5" spans="1:7" s="28" customFormat="1" ht="25.15" customHeight="1" x14ac:dyDescent="0.25">
      <c r="A5" s="12" t="str">
        <f>ListKategorizace!A5</f>
        <v>Identifikátor objektu:</v>
      </c>
      <c r="B5" s="89" t="str">
        <f>ListKategorizace!B5</f>
        <v>ZDC.32.B25027</v>
      </c>
      <c r="C5" s="90"/>
      <c r="D5" s="90"/>
      <c r="E5" s="90"/>
      <c r="F5" s="90"/>
    </row>
    <row r="6" spans="1:7" s="28" customFormat="1" ht="25.15" customHeight="1" x14ac:dyDescent="0.25">
      <c r="A6" s="12" t="str">
        <f>ListKategorizace!A6</f>
        <v>Organizační útvar Správy železnic:</v>
      </c>
      <c r="B6" s="84" t="str">
        <f>IF(ListKategorizace!G6&gt;0,VLOOKUP(ListKategorizace!G6,Parametry_OBJEKTŮ!A25:B42,2),"")</f>
        <v>Oblastní ředitelství Plzeň</v>
      </c>
      <c r="C6" s="84"/>
      <c r="D6" s="84"/>
      <c r="E6" s="84"/>
      <c r="F6" s="84"/>
    </row>
    <row r="7" spans="1:7" s="28" customFormat="1" ht="25.15" customHeight="1" x14ac:dyDescent="0.25">
      <c r="A7" s="12" t="str">
        <f>ListKategorizace!A7</f>
        <v>Bezpečnostní správce objektu:</v>
      </c>
      <c r="B7" s="80" t="str">
        <f>ListKategorizace!B7</f>
        <v>Světlík Václav</v>
      </c>
      <c r="C7" s="81"/>
      <c r="D7" s="81"/>
      <c r="E7" s="30" t="s">
        <v>163</v>
      </c>
      <c r="F7" s="52">
        <v>43973</v>
      </c>
      <c r="G7" s="53"/>
    </row>
    <row r="8" spans="1:7" s="28" customFormat="1" ht="25.15" customHeight="1" x14ac:dyDescent="0.25">
      <c r="A8" s="10"/>
      <c r="B8" s="14" t="str">
        <f>ListKategorizace!B8</f>
        <v>telefon:</v>
      </c>
      <c r="C8" s="16">
        <f>ListKategorizace!C8</f>
        <v>972524684</v>
      </c>
      <c r="D8" s="14" t="str">
        <f>ListKategorizace!D8</f>
        <v>email:</v>
      </c>
      <c r="E8" s="85" t="str">
        <f>ListKategorizace!E8</f>
        <v>svetlik@szdc.cz</v>
      </c>
      <c r="F8" s="81"/>
      <c r="G8" s="53"/>
    </row>
    <row r="9" spans="1:7" ht="15" customHeight="1" x14ac:dyDescent="0.25">
      <c r="G9" s="55"/>
    </row>
    <row r="10" spans="1:7" ht="25.15" customHeight="1" x14ac:dyDescent="0.25">
      <c r="A10" s="12" t="s">
        <v>161</v>
      </c>
      <c r="B10" s="82" t="s">
        <v>201</v>
      </c>
      <c r="C10" s="83"/>
      <c r="D10" s="83"/>
      <c r="E10" s="30" t="s">
        <v>164</v>
      </c>
      <c r="F10" s="52">
        <v>43973</v>
      </c>
      <c r="G10" s="55"/>
    </row>
    <row r="11" spans="1:7" ht="25.15" customHeight="1" x14ac:dyDescent="0.25">
      <c r="B11" s="14" t="s">
        <v>100</v>
      </c>
      <c r="C11" s="15">
        <v>972522677</v>
      </c>
      <c r="D11" s="14" t="s">
        <v>101</v>
      </c>
      <c r="E11" s="79" t="s">
        <v>196</v>
      </c>
      <c r="F11" s="79"/>
      <c r="G11" s="55"/>
    </row>
    <row r="12" spans="1:7" ht="15" customHeight="1" x14ac:dyDescent="0.25">
      <c r="G12" s="55"/>
    </row>
    <row r="13" spans="1:7" ht="25.15" customHeight="1" x14ac:dyDescent="0.25">
      <c r="A13" s="12" t="s">
        <v>162</v>
      </c>
      <c r="B13" s="82" t="s">
        <v>199</v>
      </c>
      <c r="C13" s="83"/>
      <c r="D13" s="83"/>
      <c r="E13" s="30" t="s">
        <v>164</v>
      </c>
      <c r="F13" s="52">
        <f ca="1">NOW()</f>
        <v>43984.587546643517</v>
      </c>
      <c r="G13" s="55"/>
    </row>
    <row r="14" spans="1:7" ht="25.15" customHeight="1" x14ac:dyDescent="0.25">
      <c r="B14" s="14" t="s">
        <v>100</v>
      </c>
      <c r="C14" s="15">
        <v>972241440</v>
      </c>
      <c r="D14" s="14" t="s">
        <v>101</v>
      </c>
      <c r="E14" s="79" t="s">
        <v>200</v>
      </c>
      <c r="F14" s="79"/>
      <c r="G14" s="55"/>
    </row>
    <row r="15" spans="1:7" ht="15" customHeight="1" x14ac:dyDescent="0.25">
      <c r="G15" s="55"/>
    </row>
    <row r="16" spans="1:7" ht="30" customHeight="1" x14ac:dyDescent="0.25">
      <c r="A16" s="78" t="str">
        <f>IF(ListKategorizace!E11="Celý formulář je vyplněný",Hodnocení!H54,"Formulář není správně vyplněný")</f>
        <v>Objekt kategorie III</v>
      </c>
      <c r="B16" s="78"/>
      <c r="C16" s="78"/>
      <c r="D16" s="78"/>
      <c r="E16" s="78"/>
      <c r="F16" s="78"/>
      <c r="G16" s="55"/>
    </row>
    <row r="17" spans="1:7" ht="15" customHeight="1" x14ac:dyDescent="0.25">
      <c r="C17" s="77"/>
      <c r="G17" s="55"/>
    </row>
    <row r="18" spans="1:7" s="28" customFormat="1" ht="20.100000000000001" customHeight="1" x14ac:dyDescent="0.25">
      <c r="A18" s="12" t="s">
        <v>165</v>
      </c>
      <c r="G18" s="53"/>
    </row>
    <row r="19" spans="1:7" s="28" customFormat="1" ht="20.100000000000001" customHeight="1" x14ac:dyDescent="0.25">
      <c r="A19" s="56" t="str">
        <f>ListKategorizace!A28</f>
        <v>Pokladna Správy železnic</v>
      </c>
      <c r="B19" s="57"/>
      <c r="C19" s="58" t="str">
        <f>IF(ListKategorizace!G28=1,"ANO","-----")</f>
        <v>-----</v>
      </c>
      <c r="D19" s="57"/>
      <c r="E19" s="57"/>
      <c r="F19" s="59"/>
      <c r="G19" s="53"/>
    </row>
    <row r="20" spans="1:7" s="28" customFormat="1" ht="20.100000000000001" customHeight="1" x14ac:dyDescent="0.25">
      <c r="A20" s="60" t="s">
        <v>166</v>
      </c>
      <c r="B20" s="61"/>
      <c r="C20" s="62"/>
      <c r="D20" s="61"/>
      <c r="E20" s="61"/>
      <c r="F20" s="63"/>
    </row>
    <row r="21" spans="1:7" s="28" customFormat="1" ht="20.100000000000001" customHeight="1" x14ac:dyDescent="0.25">
      <c r="A21" s="64" t="str">
        <f>ListKategorizace!A51</f>
        <v>Dodávky elektrické energie</v>
      </c>
      <c r="B21" s="61"/>
      <c r="C21" s="62" t="str">
        <f>IF(ListKategorizace!G51&gt;1,"ANO","-----")</f>
        <v>ANO</v>
      </c>
      <c r="D21" s="61"/>
      <c r="E21" s="61"/>
      <c r="F21" s="63"/>
    </row>
    <row r="22" spans="1:7" s="28" customFormat="1" ht="20.100000000000001" customHeight="1" x14ac:dyDescent="0.25">
      <c r="A22" s="64" t="str">
        <f>ListKategorizace!A53</f>
        <v>Drážní zabezpečovací zařízení</v>
      </c>
      <c r="B22" s="61"/>
      <c r="C22" s="62" t="str">
        <f>IF(ListKategorizace!G53&gt;1,"ANO","-----")</f>
        <v>ANO</v>
      </c>
      <c r="D22" s="61"/>
      <c r="E22" s="61"/>
      <c r="F22" s="63"/>
    </row>
    <row r="23" spans="1:7" s="28" customFormat="1" ht="20.100000000000001" customHeight="1" x14ac:dyDescent="0.25">
      <c r="A23" s="64" t="str">
        <f>ListKategorizace!A55</f>
        <v>Telekomunikační zařízení</v>
      </c>
      <c r="B23" s="61"/>
      <c r="C23" s="62" t="str">
        <f>IF(ListKategorizace!G55&gt;1,"ANO","-----")</f>
        <v>ANO</v>
      </c>
      <c r="D23" s="61"/>
      <c r="E23" s="61"/>
      <c r="F23" s="63"/>
    </row>
    <row r="24" spans="1:7" s="28" customFormat="1" ht="20.100000000000001" customHeight="1" x14ac:dyDescent="0.25">
      <c r="A24" s="64" t="str">
        <f>ListKategorizace!A57</f>
        <v>Server</v>
      </c>
      <c r="B24" s="61"/>
      <c r="C24" s="62" t="str">
        <f>IF(ListKategorizace!G57&gt;1,"ANO","-----")</f>
        <v>-----</v>
      </c>
      <c r="D24" s="61"/>
      <c r="E24" s="61"/>
      <c r="F24" s="63"/>
    </row>
    <row r="25" spans="1:7" s="28" customFormat="1" ht="20.100000000000001" customHeight="1" x14ac:dyDescent="0.25">
      <c r="A25" s="64" t="str">
        <f>ListKategorizace!A59</f>
        <v>Řídící (dohledové) pracoviště</v>
      </c>
      <c r="B25" s="61"/>
      <c r="C25" s="62" t="str">
        <f>IF(ListKategorizace!G59&gt;1,"ANO","-----")</f>
        <v>ANO</v>
      </c>
      <c r="D25" s="61"/>
      <c r="E25" s="61"/>
      <c r="F25" s="63"/>
    </row>
    <row r="26" spans="1:7" s="28" customFormat="1" ht="20.100000000000001" customHeight="1" x14ac:dyDescent="0.25">
      <c r="A26" s="64" t="str">
        <f>ListKategorizace!A61</f>
        <v>Dopravní kancelář</v>
      </c>
      <c r="B26" s="61"/>
      <c r="C26" s="62" t="str">
        <f>IF(ListKategorizace!G61=1,"ANO","-----")</f>
        <v>ANO</v>
      </c>
      <c r="D26" s="61"/>
      <c r="E26" s="61"/>
      <c r="F26" s="63"/>
    </row>
    <row r="27" spans="1:7" s="28" customFormat="1" ht="20.100000000000001" customHeight="1" x14ac:dyDescent="0.25">
      <c r="A27" s="60" t="s">
        <v>167</v>
      </c>
      <c r="B27" s="61"/>
      <c r="C27" s="62"/>
      <c r="D27" s="61"/>
      <c r="E27" s="61"/>
      <c r="F27" s="63"/>
    </row>
    <row r="28" spans="1:7" s="28" customFormat="1" ht="20.100000000000001" customHeight="1" x14ac:dyDescent="0.25">
      <c r="A28" s="64" t="str">
        <f>ListKategorizace!A67</f>
        <v>Osobní údaje</v>
      </c>
      <c r="B28" s="61"/>
      <c r="C28" s="62" t="str">
        <f>IF(ListKategorizace!G67=1,"ANO","-----")</f>
        <v>ANO</v>
      </c>
      <c r="D28" s="61"/>
      <c r="E28" s="61"/>
      <c r="F28" s="63"/>
    </row>
    <row r="29" spans="1:7" s="28" customFormat="1" ht="20.100000000000001" customHeight="1" x14ac:dyDescent="0.25">
      <c r="A29" s="64" t="str">
        <f>ListKategorizace!A69</f>
        <v>Zvláštní kategorie osobních údajů</v>
      </c>
      <c r="B29" s="61"/>
      <c r="C29" s="62" t="str">
        <f>IF(ListKategorizace!G69=1,"ANO","-----")</f>
        <v>-----</v>
      </c>
      <c r="D29" s="61"/>
      <c r="E29" s="61"/>
      <c r="F29" s="63"/>
    </row>
    <row r="30" spans="1:7" s="28" customFormat="1" ht="20.100000000000001" customHeight="1" x14ac:dyDescent="0.25">
      <c r="A30" s="64" t="str">
        <f>ListKategorizace!A71</f>
        <v>Zvláštní skutečnosti (krizový zákon)</v>
      </c>
      <c r="B30" s="61"/>
      <c r="C30" s="62" t="str">
        <f>IF(ListKategorizace!G71=1,"ANO","-----")</f>
        <v>ANO</v>
      </c>
      <c r="D30" s="61"/>
      <c r="E30" s="61"/>
      <c r="F30" s="63"/>
    </row>
    <row r="31" spans="1:7" s="28" customFormat="1" ht="20.100000000000001" customHeight="1" x14ac:dyDescent="0.25">
      <c r="A31" s="64" t="str">
        <f>ListKategorizace!A73</f>
        <v>Obchodní tajemství (Občanský zákoník)</v>
      </c>
      <c r="B31" s="61"/>
      <c r="C31" s="62" t="str">
        <f>IF(ListKategorizace!G73=1,"ANO","-----")</f>
        <v>-----</v>
      </c>
      <c r="D31" s="61"/>
      <c r="E31" s="61"/>
      <c r="F31" s="63"/>
    </row>
    <row r="32" spans="1:7" s="28" customFormat="1" ht="20.100000000000001" customHeight="1" x14ac:dyDescent="0.25">
      <c r="A32" s="64" t="str">
        <f>ListKategorizace!A75</f>
        <v>Utajované informace</v>
      </c>
      <c r="B32" s="61"/>
      <c r="C32" s="62" t="str">
        <f>IF(ListKategorizace!G75=1,"ANO","-----")</f>
        <v>-----</v>
      </c>
      <c r="D32" s="61"/>
      <c r="E32" s="61"/>
      <c r="F32" s="63"/>
    </row>
    <row r="33" spans="1:6" s="28" customFormat="1" ht="20.100000000000001" customHeight="1" x14ac:dyDescent="0.25">
      <c r="A33" s="64" t="str">
        <f>ListKategorizace!A77</f>
        <v>Spisovna (zákon o archivnictví a spisové službě )</v>
      </c>
      <c r="B33" s="61"/>
      <c r="C33" s="62" t="str">
        <f>IF(ListKategorizace!G77=1,"ANO","-----")</f>
        <v>-----</v>
      </c>
      <c r="D33" s="61"/>
      <c r="E33" s="61"/>
      <c r="F33" s="63"/>
    </row>
    <row r="34" spans="1:6" s="28" customFormat="1" ht="20.100000000000001" customHeight="1" x14ac:dyDescent="0.25">
      <c r="A34" s="65" t="str">
        <f>ListKategorizace!A79</f>
        <v>Archiv (zákon o archivnictví a spisové službě )</v>
      </c>
      <c r="B34" s="66"/>
      <c r="C34" s="67" t="str">
        <f>IF(ListKategorizace!G79=1,"ANO","-----")</f>
        <v>-----</v>
      </c>
      <c r="D34" s="66"/>
      <c r="E34" s="66"/>
      <c r="F34" s="68"/>
    </row>
    <row r="35" spans="1:6" s="28" customFormat="1" ht="25.15" customHeight="1" x14ac:dyDescent="0.25">
      <c r="A35" s="69"/>
    </row>
  </sheetData>
  <sheetProtection password="C5E3" sheet="1" objects="1" scenarios="1" selectLockedCells="1"/>
  <mergeCells count="12">
    <mergeCell ref="B6:F6"/>
    <mergeCell ref="E8:F8"/>
    <mergeCell ref="A1:F1"/>
    <mergeCell ref="B3:F3"/>
    <mergeCell ref="B4:F4"/>
    <mergeCell ref="B5:F5"/>
    <mergeCell ref="A16:F16"/>
    <mergeCell ref="E11:F11"/>
    <mergeCell ref="E14:F14"/>
    <mergeCell ref="B7:D7"/>
    <mergeCell ref="B10:D10"/>
    <mergeCell ref="B13:D13"/>
  </mergeCells>
  <printOptions horizontalCentered="1"/>
  <pageMargins left="0.39370078740157483" right="0.39370078740157483" top="0.98425196850393704" bottom="0.39370078740157483" header="0.31496062992125984" footer="0.31496062992125984"/>
  <pageSetup paperSize="9" orientation="portrait" r:id="rId1"/>
  <headerFooter>
    <oddHeader>&amp;L&amp;G&amp;C&amp;"Verdana,Obyčejné"&amp;8Příloha 5 k č.j. 23427/2020-SŽ-GŘ-O30&amp;R&amp;"Verdana,Obyčejné"&amp;8Úroveň přístupu&amp;"Verdana,Tučné" A</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H98"/>
  <sheetViews>
    <sheetView topLeftCell="A69" zoomScaleNormal="100" workbookViewId="0">
      <selection activeCell="A95" sqref="A95:F95"/>
    </sheetView>
  </sheetViews>
  <sheetFormatPr defaultColWidth="9.28515625" defaultRowHeight="25.15" customHeight="1" x14ac:dyDescent="0.25"/>
  <cols>
    <col min="1" max="1" width="30.7109375" style="10" customWidth="1"/>
    <col min="2" max="4" width="12.7109375" style="10" customWidth="1"/>
    <col min="5" max="5" width="10.7109375" style="10" customWidth="1"/>
    <col min="6" max="6" width="15.7109375" style="10" customWidth="1"/>
    <col min="7" max="7" width="5.7109375" style="10" customWidth="1"/>
    <col min="8" max="8" width="10.7109375" style="9" customWidth="1"/>
    <col min="9" max="16384" width="9.28515625" style="10"/>
  </cols>
  <sheetData>
    <row r="1" spans="1:8" ht="30" customHeight="1" x14ac:dyDescent="0.25">
      <c r="A1" s="86" t="s">
        <v>181</v>
      </c>
      <c r="B1" s="91"/>
      <c r="C1" s="91"/>
      <c r="D1" s="91"/>
      <c r="E1" s="91"/>
      <c r="F1" s="91"/>
      <c r="G1" s="8"/>
    </row>
    <row r="2" spans="1:8" ht="30" customHeight="1" x14ac:dyDescent="0.25">
      <c r="F2" s="75" t="s">
        <v>186</v>
      </c>
    </row>
    <row r="3" spans="1:8" ht="30" customHeight="1" x14ac:dyDescent="0.25">
      <c r="A3" s="11" t="s">
        <v>97</v>
      </c>
      <c r="B3" s="93" t="s">
        <v>187</v>
      </c>
      <c r="C3" s="94"/>
      <c r="D3" s="94"/>
      <c r="E3" s="94"/>
      <c r="F3" s="94"/>
    </row>
    <row r="4" spans="1:8" ht="30" customHeight="1" x14ac:dyDescent="0.25">
      <c r="A4" s="12" t="s">
        <v>98</v>
      </c>
      <c r="B4" s="82" t="s">
        <v>188</v>
      </c>
      <c r="C4" s="83"/>
      <c r="D4" s="83"/>
      <c r="E4" s="83"/>
      <c r="F4" s="83"/>
    </row>
    <row r="5" spans="1:8" ht="30" customHeight="1" x14ac:dyDescent="0.25">
      <c r="A5" s="12" t="s">
        <v>99</v>
      </c>
      <c r="B5" s="95" t="s">
        <v>190</v>
      </c>
      <c r="C5" s="96"/>
      <c r="D5" s="96"/>
      <c r="E5" s="96"/>
      <c r="F5" s="96"/>
    </row>
    <row r="6" spans="1:8" ht="30" customHeight="1" x14ac:dyDescent="0.25">
      <c r="A6" s="12" t="s">
        <v>182</v>
      </c>
      <c r="B6" s="80"/>
      <c r="C6" s="81"/>
      <c r="D6" s="81"/>
      <c r="E6" s="81"/>
      <c r="F6" s="81"/>
      <c r="G6" s="13">
        <v>10</v>
      </c>
    </row>
    <row r="7" spans="1:8" ht="30" customHeight="1" x14ac:dyDescent="0.25">
      <c r="A7" s="12" t="s">
        <v>179</v>
      </c>
      <c r="B7" s="82" t="s">
        <v>191</v>
      </c>
      <c r="C7" s="83"/>
      <c r="D7" s="80"/>
      <c r="E7" s="81"/>
      <c r="F7" s="81"/>
    </row>
    <row r="8" spans="1:8" ht="30" customHeight="1" x14ac:dyDescent="0.25">
      <c r="B8" s="14" t="s">
        <v>100</v>
      </c>
      <c r="C8" s="15">
        <v>972524684</v>
      </c>
      <c r="D8" s="14" t="s">
        <v>101</v>
      </c>
      <c r="E8" s="79" t="s">
        <v>189</v>
      </c>
      <c r="F8" s="83"/>
    </row>
    <row r="9" spans="1:8" ht="30" customHeight="1" x14ac:dyDescent="0.25">
      <c r="A9" s="12" t="s">
        <v>120</v>
      </c>
      <c r="B9" s="14"/>
      <c r="C9" s="16"/>
      <c r="D9" s="14"/>
      <c r="E9" s="17"/>
      <c r="F9" s="18"/>
      <c r="G9" s="13">
        <v>1</v>
      </c>
    </row>
    <row r="10" spans="1:8" ht="15" customHeight="1" x14ac:dyDescent="0.25"/>
    <row r="11" spans="1:8" ht="15" customHeight="1" x14ac:dyDescent="0.25">
      <c r="E11" s="100" t="str">
        <f>IF(H12=0,"Nejsou vyplněny všechny položky","Celý formulář je vyplněný")</f>
        <v>Celý formulář je vyplněný</v>
      </c>
      <c r="F11" s="100"/>
    </row>
    <row r="12" spans="1:8" ht="15" customHeight="1" x14ac:dyDescent="0.25">
      <c r="E12" s="100"/>
      <c r="F12" s="100"/>
      <c r="H12" s="9">
        <f>G6*G9*G16*G18*G20*G22*G28*H31*G33*G35*G37*G39*G41*G43*G45*G51*G53*G55*G57*G59*G61*G67*G69*G71*G73*G75*G77*G79*G85*G87*G89*G91*G93</f>
        <v>5096079360</v>
      </c>
    </row>
    <row r="13" spans="1:8" ht="15" customHeight="1" x14ac:dyDescent="0.25"/>
    <row r="14" spans="1:8" ht="25.15" customHeight="1" x14ac:dyDescent="0.25">
      <c r="A14" s="19" t="s">
        <v>121</v>
      </c>
      <c r="B14" s="92" t="s">
        <v>148</v>
      </c>
      <c r="C14" s="92"/>
      <c r="D14" s="92"/>
      <c r="E14" s="92"/>
      <c r="F14" s="92"/>
    </row>
    <row r="15" spans="1:8" ht="5.0999999999999996" customHeight="1" x14ac:dyDescent="0.25"/>
    <row r="16" spans="1:8" ht="30" customHeight="1" x14ac:dyDescent="0.25">
      <c r="A16" s="12" t="s">
        <v>0</v>
      </c>
      <c r="G16" s="13">
        <v>4</v>
      </c>
    </row>
    <row r="17" spans="1:8" ht="5.0999999999999996" customHeight="1" x14ac:dyDescent="0.25">
      <c r="A17" s="12"/>
    </row>
    <row r="18" spans="1:8" ht="30" customHeight="1" x14ac:dyDescent="0.25">
      <c r="A18" s="12" t="s">
        <v>183</v>
      </c>
      <c r="G18" s="13">
        <v>2</v>
      </c>
    </row>
    <row r="19" spans="1:8" ht="5.0999999999999996" customHeight="1" x14ac:dyDescent="0.25">
      <c r="A19" s="12"/>
    </row>
    <row r="20" spans="1:8" ht="30" customHeight="1" x14ac:dyDescent="0.25">
      <c r="A20" s="12" t="s">
        <v>122</v>
      </c>
      <c r="G20" s="13">
        <v>2</v>
      </c>
    </row>
    <row r="21" spans="1:8" ht="5.0999999999999996" customHeight="1" x14ac:dyDescent="0.25">
      <c r="A21" s="12"/>
    </row>
    <row r="22" spans="1:8" ht="30" customHeight="1" x14ac:dyDescent="0.25">
      <c r="A22" s="12" t="s">
        <v>123</v>
      </c>
      <c r="G22" s="13">
        <v>2</v>
      </c>
    </row>
    <row r="23" spans="1:8" ht="5.0999999999999996" customHeight="1" x14ac:dyDescent="0.25"/>
    <row r="24" spans="1:8" ht="50.1" customHeight="1" x14ac:dyDescent="0.25">
      <c r="A24" s="99" t="s">
        <v>155</v>
      </c>
      <c r="B24" s="99"/>
      <c r="C24" s="99"/>
      <c r="D24" s="99"/>
      <c r="E24" s="99"/>
      <c r="F24" s="99"/>
    </row>
    <row r="25" spans="1:8" ht="15" customHeight="1" x14ac:dyDescent="0.25"/>
    <row r="26" spans="1:8" ht="25.15" customHeight="1" x14ac:dyDescent="0.25">
      <c r="A26" s="20" t="s">
        <v>121</v>
      </c>
      <c r="B26" s="97" t="s">
        <v>19</v>
      </c>
      <c r="C26" s="98"/>
      <c r="D26" s="98"/>
      <c r="E26" s="98"/>
      <c r="F26" s="98"/>
    </row>
    <row r="27" spans="1:8" ht="5.0999999999999996" customHeight="1" x14ac:dyDescent="0.25"/>
    <row r="28" spans="1:8" ht="30" customHeight="1" x14ac:dyDescent="0.25">
      <c r="A28" s="12" t="s">
        <v>184</v>
      </c>
      <c r="G28" s="13">
        <v>2</v>
      </c>
    </row>
    <row r="29" spans="1:8" ht="5.0999999999999996" customHeight="1" x14ac:dyDescent="0.25">
      <c r="A29" s="12"/>
    </row>
    <row r="30" spans="1:8" ht="30" customHeight="1" x14ac:dyDescent="0.25">
      <c r="A30" s="21" t="s">
        <v>129</v>
      </c>
      <c r="B30" s="101" t="str">
        <f>H30</f>
        <v>----------</v>
      </c>
      <c r="C30" s="101"/>
      <c r="D30" s="101"/>
      <c r="E30" s="101"/>
      <c r="G30" s="22" t="str">
        <f>IF(G28=1,"doplň označení místnosti","----------")</f>
        <v>----------</v>
      </c>
      <c r="H30" s="9" t="str">
        <f>IF(G28=1,"doplň označení místnosti","----------")</f>
        <v>----------</v>
      </c>
    </row>
    <row r="31" spans="1:8" ht="30" customHeight="1" x14ac:dyDescent="0.25">
      <c r="A31" s="21" t="s">
        <v>130</v>
      </c>
      <c r="F31" s="23" t="str">
        <f>IF(AND(G28=1,G31=0),"zvol pokladní limit","")</f>
        <v/>
      </c>
      <c r="G31" s="13">
        <v>1</v>
      </c>
      <c r="H31" s="9">
        <f>IF(AND(G28=1,G31=0),G28*G31,1)</f>
        <v>1</v>
      </c>
    </row>
    <row r="32" spans="1:8" ht="5.0999999999999996" customHeight="1" x14ac:dyDescent="0.25">
      <c r="A32" s="12"/>
    </row>
    <row r="33" spans="1:7" ht="30" customHeight="1" x14ac:dyDescent="0.25">
      <c r="A33" s="12" t="s">
        <v>131</v>
      </c>
      <c r="G33" s="13">
        <v>1</v>
      </c>
    </row>
    <row r="34" spans="1:7" ht="5.0999999999999996" customHeight="1" x14ac:dyDescent="0.25">
      <c r="A34" s="12"/>
    </row>
    <row r="35" spans="1:7" ht="30" customHeight="1" x14ac:dyDescent="0.25">
      <c r="A35" s="12" t="s">
        <v>92</v>
      </c>
      <c r="G35" s="13">
        <v>2</v>
      </c>
    </row>
    <row r="36" spans="1:7" ht="5.0999999999999996" customHeight="1" x14ac:dyDescent="0.25">
      <c r="A36" s="12"/>
    </row>
    <row r="37" spans="1:7" ht="30" customHeight="1" x14ac:dyDescent="0.25">
      <c r="A37" s="12" t="s">
        <v>93</v>
      </c>
      <c r="G37" s="13">
        <v>2</v>
      </c>
    </row>
    <row r="38" spans="1:7" ht="5.0999999999999996" customHeight="1" x14ac:dyDescent="0.25">
      <c r="A38" s="12"/>
    </row>
    <row r="39" spans="1:7" ht="30" customHeight="1" x14ac:dyDescent="0.25">
      <c r="A39" s="12" t="s">
        <v>94</v>
      </c>
      <c r="G39" s="13">
        <v>2</v>
      </c>
    </row>
    <row r="40" spans="1:7" ht="5.0999999999999996" customHeight="1" x14ac:dyDescent="0.25">
      <c r="A40" s="12"/>
    </row>
    <row r="41" spans="1:7" ht="30" customHeight="1" x14ac:dyDescent="0.25">
      <c r="A41" s="12" t="s">
        <v>125</v>
      </c>
      <c r="G41" s="13">
        <v>3</v>
      </c>
    </row>
    <row r="42" spans="1:7" ht="5.0999999999999996" customHeight="1" x14ac:dyDescent="0.25">
      <c r="A42" s="12"/>
    </row>
    <row r="43" spans="1:7" ht="30" customHeight="1" x14ac:dyDescent="0.25">
      <c r="A43" s="12" t="s">
        <v>6</v>
      </c>
      <c r="G43" s="13">
        <v>4</v>
      </c>
    </row>
    <row r="44" spans="1:7" ht="5.0999999999999996" customHeight="1" x14ac:dyDescent="0.25">
      <c r="A44" s="12"/>
    </row>
    <row r="45" spans="1:7" ht="30" customHeight="1" x14ac:dyDescent="0.25">
      <c r="A45" s="12" t="s">
        <v>128</v>
      </c>
      <c r="G45" s="13">
        <v>2</v>
      </c>
    </row>
    <row r="46" spans="1:7" ht="5.0999999999999996" customHeight="1" x14ac:dyDescent="0.25">
      <c r="A46" s="12"/>
    </row>
    <row r="47" spans="1:7" ht="50.1" customHeight="1" x14ac:dyDescent="0.25">
      <c r="A47" s="99" t="s">
        <v>155</v>
      </c>
      <c r="B47" s="99"/>
      <c r="C47" s="99"/>
      <c r="D47" s="99"/>
      <c r="E47" s="99"/>
      <c r="F47" s="99"/>
    </row>
    <row r="48" spans="1:7" ht="15" customHeight="1" x14ac:dyDescent="0.25">
      <c r="A48" s="12"/>
    </row>
    <row r="49" spans="1:8" ht="30" customHeight="1" x14ac:dyDescent="0.25">
      <c r="A49" s="20" t="s">
        <v>121</v>
      </c>
      <c r="B49" s="97" t="s">
        <v>2</v>
      </c>
      <c r="C49" s="98"/>
      <c r="D49" s="98"/>
      <c r="E49" s="98"/>
      <c r="F49" s="98"/>
    </row>
    <row r="50" spans="1:8" ht="5.0999999999999996" customHeight="1" x14ac:dyDescent="0.25">
      <c r="A50" s="12"/>
    </row>
    <row r="51" spans="1:8" ht="30" customHeight="1" x14ac:dyDescent="0.25">
      <c r="A51" s="12" t="s">
        <v>136</v>
      </c>
      <c r="F51" s="24" t="s">
        <v>197</v>
      </c>
      <c r="G51" s="13">
        <v>2</v>
      </c>
      <c r="H51" s="9" t="str">
        <f>IF(G51&gt;1,"doplň označení místnosti/í","----------")</f>
        <v>doplň označení místnosti/í</v>
      </c>
    </row>
    <row r="52" spans="1:8" ht="5.0999999999999996" customHeight="1" x14ac:dyDescent="0.25">
      <c r="A52" s="12"/>
      <c r="F52" s="25"/>
    </row>
    <row r="53" spans="1:8" ht="30" customHeight="1" x14ac:dyDescent="0.25">
      <c r="A53" s="12" t="s">
        <v>137</v>
      </c>
      <c r="F53" s="24" t="s">
        <v>192</v>
      </c>
      <c r="G53" s="13">
        <v>3</v>
      </c>
      <c r="H53" s="9" t="str">
        <f>IF(G53&gt;1,"doplň označení místnosti/í","----------")</f>
        <v>doplň označení místnosti/í</v>
      </c>
    </row>
    <row r="54" spans="1:8" ht="5.0999999999999996" customHeight="1" x14ac:dyDescent="0.25">
      <c r="A54" s="12"/>
      <c r="F54" s="25"/>
    </row>
    <row r="55" spans="1:8" ht="30" customHeight="1" x14ac:dyDescent="0.25">
      <c r="A55" s="12" t="s">
        <v>138</v>
      </c>
      <c r="F55" s="24" t="s">
        <v>193</v>
      </c>
      <c r="G55" s="13">
        <v>3</v>
      </c>
      <c r="H55" s="9" t="str">
        <f>IF(G55&gt;1,"doplň označení místnosti/í","----------")</f>
        <v>doplň označení místnosti/í</v>
      </c>
    </row>
    <row r="56" spans="1:8" ht="5.0999999999999996" customHeight="1" x14ac:dyDescent="0.25">
      <c r="F56" s="25"/>
    </row>
    <row r="57" spans="1:8" ht="30" customHeight="1" x14ac:dyDescent="0.25">
      <c r="A57" s="12" t="s">
        <v>139</v>
      </c>
      <c r="F57" s="24" t="str">
        <f>H57</f>
        <v>----------</v>
      </c>
      <c r="G57" s="13">
        <v>1</v>
      </c>
      <c r="H57" s="9" t="str">
        <f>IF(G57&gt;1,"doplň označení místnosti/í","----------")</f>
        <v>----------</v>
      </c>
    </row>
    <row r="58" spans="1:8" ht="5.0999999999999996" customHeight="1" x14ac:dyDescent="0.25">
      <c r="F58" s="25"/>
    </row>
    <row r="59" spans="1:8" ht="30" customHeight="1" x14ac:dyDescent="0.25">
      <c r="A59" s="12" t="s">
        <v>141</v>
      </c>
      <c r="F59" s="24" t="s">
        <v>195</v>
      </c>
      <c r="G59" s="13">
        <v>2</v>
      </c>
      <c r="H59" s="9" t="str">
        <f>IF(G59&gt;1,"doplň označení místnosti/í","----------")</f>
        <v>doplň označení místnosti/í</v>
      </c>
    </row>
    <row r="60" spans="1:8" ht="5.0999999999999996" customHeight="1" x14ac:dyDescent="0.25">
      <c r="F60" s="25"/>
    </row>
    <row r="61" spans="1:8" ht="30" customHeight="1" x14ac:dyDescent="0.25">
      <c r="A61" s="12" t="s">
        <v>142</v>
      </c>
      <c r="F61" s="24" t="s">
        <v>194</v>
      </c>
      <c r="G61" s="13">
        <v>1</v>
      </c>
      <c r="H61" s="9" t="str">
        <f>IF(G61=1,"doplň označení místnosti/í","----------")</f>
        <v>doplň označení místnosti/í</v>
      </c>
    </row>
    <row r="62" spans="1:8" ht="5.0999999999999996" customHeight="1" x14ac:dyDescent="0.25"/>
    <row r="63" spans="1:8" ht="50.1" customHeight="1" x14ac:dyDescent="0.25">
      <c r="A63" s="99" t="s">
        <v>198</v>
      </c>
      <c r="B63" s="99"/>
      <c r="C63" s="99"/>
      <c r="D63" s="99"/>
      <c r="E63" s="99"/>
      <c r="F63" s="99"/>
    </row>
    <row r="64" spans="1:8" ht="15" customHeight="1" x14ac:dyDescent="0.25"/>
    <row r="65" spans="1:8" ht="30" customHeight="1" x14ac:dyDescent="0.25">
      <c r="A65" s="20" t="s">
        <v>121</v>
      </c>
      <c r="B65" s="97" t="s">
        <v>168</v>
      </c>
      <c r="C65" s="98"/>
      <c r="D65" s="98"/>
      <c r="E65" s="98"/>
      <c r="F65" s="98"/>
    </row>
    <row r="66" spans="1:8" ht="5.0999999999999996" customHeight="1" x14ac:dyDescent="0.25"/>
    <row r="67" spans="1:8" ht="30" customHeight="1" x14ac:dyDescent="0.25">
      <c r="A67" s="12" t="s">
        <v>5</v>
      </c>
      <c r="F67" s="24" t="s">
        <v>197</v>
      </c>
      <c r="G67" s="13">
        <v>1</v>
      </c>
      <c r="H67" s="9" t="str">
        <f>IF(G67=1,"doplň označení místnosti/í","----------")</f>
        <v>doplň označení místnosti/í</v>
      </c>
    </row>
    <row r="68" spans="1:8" ht="5.0999999999999996" customHeight="1" x14ac:dyDescent="0.25"/>
    <row r="69" spans="1:8" ht="30" customHeight="1" x14ac:dyDescent="0.25">
      <c r="A69" s="12" t="s">
        <v>143</v>
      </c>
      <c r="F69" s="24" t="str">
        <f>H69</f>
        <v>----------</v>
      </c>
      <c r="G69" s="13">
        <v>2</v>
      </c>
      <c r="H69" s="9" t="str">
        <f>IF(G69=1,"doplň označení místnosti/í","----------")</f>
        <v>----------</v>
      </c>
    </row>
    <row r="70" spans="1:8" ht="5.0999999999999996" customHeight="1" x14ac:dyDescent="0.25"/>
    <row r="71" spans="1:8" ht="30" customHeight="1" x14ac:dyDescent="0.25">
      <c r="A71" s="12" t="s">
        <v>144</v>
      </c>
      <c r="F71" s="24" t="s">
        <v>194</v>
      </c>
      <c r="G71" s="13">
        <v>1</v>
      </c>
      <c r="H71" s="9" t="str">
        <f>IF(G71=1,"doplň označení místnosti/í","----------")</f>
        <v>doplň označení místnosti/í</v>
      </c>
    </row>
    <row r="72" spans="1:8" ht="5.0999999999999996" customHeight="1" x14ac:dyDescent="0.25"/>
    <row r="73" spans="1:8" ht="30" customHeight="1" x14ac:dyDescent="0.25">
      <c r="A73" s="26" t="s">
        <v>145</v>
      </c>
      <c r="F73" s="24" t="str">
        <f>H73</f>
        <v>----------</v>
      </c>
      <c r="G73" s="13">
        <v>2</v>
      </c>
      <c r="H73" s="9" t="str">
        <f>IF(G73=1,"doplň označení místnosti/í","----------")</f>
        <v>----------</v>
      </c>
    </row>
    <row r="74" spans="1:8" ht="5.0999999999999996" customHeight="1" x14ac:dyDescent="0.25"/>
    <row r="75" spans="1:8" ht="30" customHeight="1" x14ac:dyDescent="0.25">
      <c r="A75" s="12" t="s">
        <v>4</v>
      </c>
      <c r="F75" s="24" t="str">
        <f>H75</f>
        <v>----------</v>
      </c>
      <c r="G75" s="13">
        <v>2</v>
      </c>
      <c r="H75" s="9" t="str">
        <f>IF(G75=1,"doplň označení místnosti/í","----------")</f>
        <v>----------</v>
      </c>
    </row>
    <row r="76" spans="1:8" ht="5.0999999999999996" customHeight="1" x14ac:dyDescent="0.25"/>
    <row r="77" spans="1:8" ht="30" customHeight="1" x14ac:dyDescent="0.25">
      <c r="A77" s="26" t="s">
        <v>146</v>
      </c>
      <c r="F77" s="24" t="str">
        <f>H77</f>
        <v>----------</v>
      </c>
      <c r="G77" s="13">
        <v>2</v>
      </c>
      <c r="H77" s="9" t="str">
        <f>IF(G77=1,"doplň označení místnosti/í","----------")</f>
        <v>----------</v>
      </c>
    </row>
    <row r="78" spans="1:8" ht="5.0999999999999996" customHeight="1" x14ac:dyDescent="0.25"/>
    <row r="79" spans="1:8" ht="30" customHeight="1" x14ac:dyDescent="0.25">
      <c r="A79" s="26" t="s">
        <v>147</v>
      </c>
      <c r="F79" s="24" t="str">
        <f>H79</f>
        <v>----------</v>
      </c>
      <c r="G79" s="13">
        <v>2</v>
      </c>
      <c r="H79" s="9" t="str">
        <f>IF(G79=1,"doplň označení místnosti/í","----------")</f>
        <v>----------</v>
      </c>
    </row>
    <row r="80" spans="1:8" ht="5.0999999999999996" customHeight="1" x14ac:dyDescent="0.25"/>
    <row r="81" spans="1:7" ht="50.1" customHeight="1" x14ac:dyDescent="0.25">
      <c r="A81" s="99" t="s">
        <v>155</v>
      </c>
      <c r="B81" s="99"/>
      <c r="C81" s="99"/>
      <c r="D81" s="99"/>
      <c r="E81" s="99"/>
      <c r="F81" s="99"/>
    </row>
    <row r="82" spans="1:7" ht="15" customHeight="1" x14ac:dyDescent="0.25"/>
    <row r="83" spans="1:7" ht="30" customHeight="1" x14ac:dyDescent="0.25">
      <c r="A83" s="20" t="s">
        <v>121</v>
      </c>
      <c r="B83" s="97" t="s">
        <v>36</v>
      </c>
      <c r="C83" s="98"/>
      <c r="D83" s="98"/>
      <c r="E83" s="98"/>
      <c r="F83" s="98"/>
    </row>
    <row r="84" spans="1:7" ht="5.0999999999999996" customHeight="1" x14ac:dyDescent="0.25"/>
    <row r="85" spans="1:7" ht="30" customHeight="1" x14ac:dyDescent="0.25">
      <c r="A85" s="27" t="s">
        <v>149</v>
      </c>
      <c r="G85" s="13">
        <v>3</v>
      </c>
    </row>
    <row r="86" spans="1:7" ht="5.0999999999999996" customHeight="1" x14ac:dyDescent="0.25"/>
    <row r="87" spans="1:7" ht="30" customHeight="1" x14ac:dyDescent="0.25">
      <c r="A87" s="10" t="s">
        <v>150</v>
      </c>
      <c r="G87" s="13">
        <v>2</v>
      </c>
    </row>
    <row r="88" spans="1:7" ht="5.0999999999999996" customHeight="1" x14ac:dyDescent="0.25"/>
    <row r="89" spans="1:7" ht="30" customHeight="1" x14ac:dyDescent="0.25">
      <c r="A89" s="10" t="s">
        <v>151</v>
      </c>
      <c r="G89" s="13">
        <v>3</v>
      </c>
    </row>
    <row r="90" spans="1:7" ht="5.0999999999999996" customHeight="1" x14ac:dyDescent="0.25"/>
    <row r="91" spans="1:7" ht="30" customHeight="1" x14ac:dyDescent="0.25">
      <c r="A91" s="10" t="s">
        <v>152</v>
      </c>
      <c r="G91" s="13">
        <v>2</v>
      </c>
    </row>
    <row r="92" spans="1:7" ht="5.0999999999999996" customHeight="1" x14ac:dyDescent="0.25"/>
    <row r="93" spans="1:7" ht="30" customHeight="1" x14ac:dyDescent="0.25">
      <c r="A93" s="27" t="s">
        <v>153</v>
      </c>
      <c r="G93" s="13">
        <v>1</v>
      </c>
    </row>
    <row r="94" spans="1:7" ht="5.0999999999999996" customHeight="1" x14ac:dyDescent="0.25"/>
    <row r="95" spans="1:7" ht="50.1" customHeight="1" x14ac:dyDescent="0.25">
      <c r="A95" s="99"/>
      <c r="B95" s="99"/>
      <c r="C95" s="99"/>
      <c r="D95" s="99"/>
      <c r="E95" s="99"/>
      <c r="F95" s="99"/>
    </row>
    <row r="96" spans="1:7" ht="5.0999999999999996" customHeight="1" x14ac:dyDescent="0.25"/>
    <row r="97" spans="1:7" ht="30" customHeight="1" x14ac:dyDescent="0.25">
      <c r="A97" s="70" t="s">
        <v>177</v>
      </c>
      <c r="B97" s="71"/>
      <c r="C97" s="71"/>
      <c r="D97" s="71"/>
      <c r="E97" s="71"/>
      <c r="F97" s="72" t="s">
        <v>178</v>
      </c>
      <c r="G97" s="13">
        <v>2</v>
      </c>
    </row>
    <row r="98" spans="1:7" ht="5.0999999999999996" customHeight="1" x14ac:dyDescent="0.25"/>
  </sheetData>
  <sheetProtection password="C5E3" sheet="1" objects="1" scenarios="1" selectLockedCells="1"/>
  <mergeCells count="20">
    <mergeCell ref="B26:F26"/>
    <mergeCell ref="A63:F63"/>
    <mergeCell ref="A81:F81"/>
    <mergeCell ref="E11:F12"/>
    <mergeCell ref="A95:F95"/>
    <mergeCell ref="A24:F24"/>
    <mergeCell ref="A47:F47"/>
    <mergeCell ref="B49:F49"/>
    <mergeCell ref="B65:F65"/>
    <mergeCell ref="B83:F83"/>
    <mergeCell ref="B30:E30"/>
    <mergeCell ref="A1:F1"/>
    <mergeCell ref="B7:C7"/>
    <mergeCell ref="D7:F7"/>
    <mergeCell ref="E8:F8"/>
    <mergeCell ref="B14:F14"/>
    <mergeCell ref="B3:F3"/>
    <mergeCell ref="B4:F4"/>
    <mergeCell ref="B5:F5"/>
    <mergeCell ref="B6:F6"/>
  </mergeCells>
  <conditionalFormatting sqref="A31">
    <cfRule type="expression" dxfId="38" priority="2">
      <formula>$G$28=2</formula>
    </cfRule>
  </conditionalFormatting>
  <conditionalFormatting sqref="E11:F12">
    <cfRule type="expression" dxfId="37" priority="1">
      <formula>$H$12=0</formula>
    </cfRule>
  </conditionalFormatting>
  <dataValidations count="7">
    <dataValidation type="whole" allowBlank="1" showInputMessage="1" showErrorMessage="1" sqref="G9">
      <formula1>0</formula1>
      <formula2>3</formula2>
    </dataValidation>
    <dataValidation type="whole" allowBlank="1" showInputMessage="1" showErrorMessage="1" sqref="G16">
      <formula1>0</formula1>
      <formula2>7</formula2>
    </dataValidation>
    <dataValidation type="whole" allowBlank="1" showInputMessage="1" showErrorMessage="1" sqref="G18 G20 G22 G41 G85">
      <formula1>0</formula1>
      <formula2>5</formula2>
    </dataValidation>
    <dataValidation type="whole" allowBlank="1" showInputMessage="1" showErrorMessage="1" sqref="G28 G33 G35 G37 G39 G45 G61 G67 G69 G71 G73 G75 G77 G79 G91 G93 G97">
      <formula1>0</formula1>
      <formula2>2</formula2>
    </dataValidation>
    <dataValidation type="whole" allowBlank="1" showInputMessage="1" showErrorMessage="1" sqref="G51 G53 G55 G89">
      <formula1>0</formula1>
      <formula2>4</formula2>
    </dataValidation>
    <dataValidation type="whole" allowBlank="1" showInputMessage="1" showErrorMessage="1" sqref="G57 G87">
      <formula1>0</formula1>
      <formula2>6</formula2>
    </dataValidation>
    <dataValidation type="whole" allowBlank="1" showInputMessage="1" showErrorMessage="1" sqref="G43">
      <formula1>0</formula1>
      <formula2>8</formula2>
    </dataValidation>
  </dataValidations>
  <hyperlinks>
    <hyperlink ref="E8" r:id="rId1" display="prijmeni@szdc.cz"/>
  </hyperlinks>
  <printOptions horizontalCentered="1"/>
  <pageMargins left="0.39370078740157483" right="0.39370078740157483" top="0.98425196850393704" bottom="0.59055118110236227" header="0.31496062992125984" footer="0.31496062992125984"/>
  <pageSetup paperSize="9" orientation="portrait" r:id="rId2"/>
  <headerFooter>
    <oddHeader>&amp;L&amp;G&amp;C&amp;"Verdana,Obyčejné"&amp;8Příloha 5 k č.j. 23427/2020-SŽ-GŘ-O30&amp;R&amp;"Verdana,Obyčejné"&amp;8Úroveň přístupu: &amp;"Verdana,Tučné"C</oddHeader>
    <oddFooter>&amp;L&amp;"Verdana,Tučné"&amp;8&amp;D&amp;R&amp;"Verdana,Obyčejné"&amp;8&amp;P z &amp;N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5130" r:id="rId6" name="Drop Down 10">
              <controlPr defaultSize="0" print="0" autoLine="0" autoPict="0">
                <anchor moveWithCells="1">
                  <from>
                    <xdr:col>1</xdr:col>
                    <xdr:colOff>0</xdr:colOff>
                    <xdr:row>30</xdr:row>
                    <xdr:rowOff>57150</xdr:rowOff>
                  </from>
                  <to>
                    <xdr:col>4</xdr:col>
                    <xdr:colOff>323850</xdr:colOff>
                    <xdr:row>30</xdr:row>
                    <xdr:rowOff>342900</xdr:rowOff>
                  </to>
                </anchor>
              </controlPr>
            </control>
          </mc:Choice>
        </mc:AlternateContent>
        <mc:AlternateContent xmlns:mc="http://schemas.openxmlformats.org/markup-compatibility/2006">
          <mc:Choice Requires="x14">
            <control shapeId="5142" r:id="rId7" name="Group Box 22">
              <controlPr defaultSize="0" print="0" autoFill="0" autoPict="0" altText="">
                <anchor moveWithCells="1">
                  <from>
                    <xdr:col>0</xdr:col>
                    <xdr:colOff>2038350</xdr:colOff>
                    <xdr:row>27</xdr:row>
                    <xdr:rowOff>9525</xdr:rowOff>
                  </from>
                  <to>
                    <xdr:col>4</xdr:col>
                    <xdr:colOff>323850</xdr:colOff>
                    <xdr:row>27</xdr:row>
                    <xdr:rowOff>371475</xdr:rowOff>
                  </to>
                </anchor>
              </controlPr>
            </control>
          </mc:Choice>
        </mc:AlternateContent>
        <mc:AlternateContent xmlns:mc="http://schemas.openxmlformats.org/markup-compatibility/2006">
          <mc:Choice Requires="x14">
            <control shapeId="5156" r:id="rId8" name="Drop Down 36">
              <controlPr defaultSize="0" print="0" autoLine="0" autoPict="0">
                <anchor moveWithCells="1">
                  <from>
                    <xdr:col>1</xdr:col>
                    <xdr:colOff>19050</xdr:colOff>
                    <xdr:row>5</xdr:row>
                    <xdr:rowOff>28575</xdr:rowOff>
                  </from>
                  <to>
                    <xdr:col>5</xdr:col>
                    <xdr:colOff>285750</xdr:colOff>
                    <xdr:row>5</xdr:row>
                    <xdr:rowOff>342900</xdr:rowOff>
                  </to>
                </anchor>
              </controlPr>
            </control>
          </mc:Choice>
        </mc:AlternateContent>
        <mc:AlternateContent xmlns:mc="http://schemas.openxmlformats.org/markup-compatibility/2006">
          <mc:Choice Requires="x14">
            <control shapeId="5157" r:id="rId9" name="Option Button 37">
              <controlPr defaultSize="0" autoFill="0" autoLine="0" autoPict="0">
                <anchor moveWithCells="1">
                  <from>
                    <xdr:col>1</xdr:col>
                    <xdr:colOff>0</xdr:colOff>
                    <xdr:row>8</xdr:row>
                    <xdr:rowOff>28575</xdr:rowOff>
                  </from>
                  <to>
                    <xdr:col>2</xdr:col>
                    <xdr:colOff>238125</xdr:colOff>
                    <xdr:row>8</xdr:row>
                    <xdr:rowOff>371475</xdr:rowOff>
                  </to>
                </anchor>
              </controlPr>
            </control>
          </mc:Choice>
        </mc:AlternateContent>
        <mc:AlternateContent xmlns:mc="http://schemas.openxmlformats.org/markup-compatibility/2006">
          <mc:Choice Requires="x14">
            <control shapeId="5158" r:id="rId10" name="Option Button 38">
              <controlPr defaultSize="0" autoFill="0" autoLine="0" autoPict="0">
                <anchor moveWithCells="1">
                  <from>
                    <xdr:col>2</xdr:col>
                    <xdr:colOff>342900</xdr:colOff>
                    <xdr:row>8</xdr:row>
                    <xdr:rowOff>28575</xdr:rowOff>
                  </from>
                  <to>
                    <xdr:col>3</xdr:col>
                    <xdr:colOff>581025</xdr:colOff>
                    <xdr:row>8</xdr:row>
                    <xdr:rowOff>371475</xdr:rowOff>
                  </to>
                </anchor>
              </controlPr>
            </control>
          </mc:Choice>
        </mc:AlternateContent>
        <mc:AlternateContent xmlns:mc="http://schemas.openxmlformats.org/markup-compatibility/2006">
          <mc:Choice Requires="x14">
            <control shapeId="5159" r:id="rId11" name="Option Button 39">
              <controlPr defaultSize="0" autoFill="0" autoLine="0" autoPict="0">
                <anchor moveWithCells="1">
                  <from>
                    <xdr:col>4</xdr:col>
                    <xdr:colOff>9525</xdr:colOff>
                    <xdr:row>8</xdr:row>
                    <xdr:rowOff>28575</xdr:rowOff>
                  </from>
                  <to>
                    <xdr:col>5</xdr:col>
                    <xdr:colOff>371475</xdr:colOff>
                    <xdr:row>8</xdr:row>
                    <xdr:rowOff>371475</xdr:rowOff>
                  </to>
                </anchor>
              </controlPr>
            </control>
          </mc:Choice>
        </mc:AlternateContent>
        <mc:AlternateContent xmlns:mc="http://schemas.openxmlformats.org/markup-compatibility/2006">
          <mc:Choice Requires="x14">
            <control shapeId="5160" r:id="rId12" name="Group Box 40">
              <controlPr defaultSize="0" print="0" autoFill="0" autoPict="0">
                <anchor moveWithCells="1">
                  <from>
                    <xdr:col>1</xdr:col>
                    <xdr:colOff>0</xdr:colOff>
                    <xdr:row>8</xdr:row>
                    <xdr:rowOff>0</xdr:rowOff>
                  </from>
                  <to>
                    <xdr:col>5</xdr:col>
                    <xdr:colOff>438150</xdr:colOff>
                    <xdr:row>9</xdr:row>
                    <xdr:rowOff>0</xdr:rowOff>
                  </to>
                </anchor>
              </controlPr>
            </control>
          </mc:Choice>
        </mc:AlternateContent>
        <mc:AlternateContent xmlns:mc="http://schemas.openxmlformats.org/markup-compatibility/2006">
          <mc:Choice Requires="x14">
            <control shapeId="5161" r:id="rId13" name="Drop Down 41">
              <controlPr defaultSize="0" print="0" autoLine="0" autoPict="0">
                <anchor moveWithCells="1">
                  <from>
                    <xdr:col>1</xdr:col>
                    <xdr:colOff>0</xdr:colOff>
                    <xdr:row>15</xdr:row>
                    <xdr:rowOff>0</xdr:rowOff>
                  </from>
                  <to>
                    <xdr:col>4</xdr:col>
                    <xdr:colOff>19050</xdr:colOff>
                    <xdr:row>16</xdr:row>
                    <xdr:rowOff>0</xdr:rowOff>
                  </to>
                </anchor>
              </controlPr>
            </control>
          </mc:Choice>
        </mc:AlternateContent>
        <mc:AlternateContent xmlns:mc="http://schemas.openxmlformats.org/markup-compatibility/2006">
          <mc:Choice Requires="x14">
            <control shapeId="5162" r:id="rId14" name="Drop Down 42">
              <controlPr defaultSize="0" print="0" autoLine="0" autoPict="0">
                <anchor moveWithCells="1">
                  <from>
                    <xdr:col>1</xdr:col>
                    <xdr:colOff>0</xdr:colOff>
                    <xdr:row>17</xdr:row>
                    <xdr:rowOff>0</xdr:rowOff>
                  </from>
                  <to>
                    <xdr:col>4</xdr:col>
                    <xdr:colOff>19050</xdr:colOff>
                    <xdr:row>18</xdr:row>
                    <xdr:rowOff>0</xdr:rowOff>
                  </to>
                </anchor>
              </controlPr>
            </control>
          </mc:Choice>
        </mc:AlternateContent>
        <mc:AlternateContent xmlns:mc="http://schemas.openxmlformats.org/markup-compatibility/2006">
          <mc:Choice Requires="x14">
            <control shapeId="5163" r:id="rId15" name="Drop Down 43">
              <controlPr defaultSize="0" print="0" autoLine="0" autoPict="0">
                <anchor moveWithCells="1">
                  <from>
                    <xdr:col>1</xdr:col>
                    <xdr:colOff>0</xdr:colOff>
                    <xdr:row>19</xdr:row>
                    <xdr:rowOff>19050</xdr:rowOff>
                  </from>
                  <to>
                    <xdr:col>4</xdr:col>
                    <xdr:colOff>19050</xdr:colOff>
                    <xdr:row>20</xdr:row>
                    <xdr:rowOff>19050</xdr:rowOff>
                  </to>
                </anchor>
              </controlPr>
            </control>
          </mc:Choice>
        </mc:AlternateContent>
        <mc:AlternateContent xmlns:mc="http://schemas.openxmlformats.org/markup-compatibility/2006">
          <mc:Choice Requires="x14">
            <control shapeId="5164" r:id="rId16" name="Drop Down 44">
              <controlPr defaultSize="0" print="0" autoLine="0" autoPict="0">
                <anchor moveWithCells="1">
                  <from>
                    <xdr:col>1</xdr:col>
                    <xdr:colOff>0</xdr:colOff>
                    <xdr:row>21</xdr:row>
                    <xdr:rowOff>19050</xdr:rowOff>
                  </from>
                  <to>
                    <xdr:col>4</xdr:col>
                    <xdr:colOff>19050</xdr:colOff>
                    <xdr:row>22</xdr:row>
                    <xdr:rowOff>19050</xdr:rowOff>
                  </to>
                </anchor>
              </controlPr>
            </control>
          </mc:Choice>
        </mc:AlternateContent>
        <mc:AlternateContent xmlns:mc="http://schemas.openxmlformats.org/markup-compatibility/2006">
          <mc:Choice Requires="x14">
            <control shapeId="5165" r:id="rId17" name="Option Button 45">
              <controlPr defaultSize="0" autoFill="0" autoLine="0" autoPict="0">
                <anchor moveWithCells="1">
                  <from>
                    <xdr:col>1</xdr:col>
                    <xdr:colOff>28575</xdr:colOff>
                    <xdr:row>27</xdr:row>
                    <xdr:rowOff>38100</xdr:rowOff>
                  </from>
                  <to>
                    <xdr:col>2</xdr:col>
                    <xdr:colOff>257175</xdr:colOff>
                    <xdr:row>27</xdr:row>
                    <xdr:rowOff>323850</xdr:rowOff>
                  </to>
                </anchor>
              </controlPr>
            </control>
          </mc:Choice>
        </mc:AlternateContent>
        <mc:AlternateContent xmlns:mc="http://schemas.openxmlformats.org/markup-compatibility/2006">
          <mc:Choice Requires="x14">
            <control shapeId="5166" r:id="rId18" name="Option Button 46">
              <controlPr defaultSize="0" autoFill="0" autoLine="0" autoPict="0">
                <anchor moveWithCells="1">
                  <from>
                    <xdr:col>3</xdr:col>
                    <xdr:colOff>57150</xdr:colOff>
                    <xdr:row>27</xdr:row>
                    <xdr:rowOff>38100</xdr:rowOff>
                  </from>
                  <to>
                    <xdr:col>4</xdr:col>
                    <xdr:colOff>285750</xdr:colOff>
                    <xdr:row>27</xdr:row>
                    <xdr:rowOff>323850</xdr:rowOff>
                  </to>
                </anchor>
              </controlPr>
            </control>
          </mc:Choice>
        </mc:AlternateContent>
        <mc:AlternateContent xmlns:mc="http://schemas.openxmlformats.org/markup-compatibility/2006">
          <mc:Choice Requires="x14">
            <control shapeId="5167" r:id="rId19" name="Group Box 47">
              <controlPr defaultSize="0" print="0" autoFill="0" autoPict="0">
                <anchor moveWithCells="1">
                  <from>
                    <xdr:col>1</xdr:col>
                    <xdr:colOff>0</xdr:colOff>
                    <xdr:row>32</xdr:row>
                    <xdr:rowOff>9525</xdr:rowOff>
                  </from>
                  <to>
                    <xdr:col>4</xdr:col>
                    <xdr:colOff>333375</xdr:colOff>
                    <xdr:row>32</xdr:row>
                    <xdr:rowOff>371475</xdr:rowOff>
                  </to>
                </anchor>
              </controlPr>
            </control>
          </mc:Choice>
        </mc:AlternateContent>
        <mc:AlternateContent xmlns:mc="http://schemas.openxmlformats.org/markup-compatibility/2006">
          <mc:Choice Requires="x14">
            <control shapeId="5168" r:id="rId20" name="Option Button 48">
              <controlPr defaultSize="0" autoFill="0" autoLine="0" autoPict="0">
                <anchor moveWithCells="1">
                  <from>
                    <xdr:col>1</xdr:col>
                    <xdr:colOff>38100</xdr:colOff>
                    <xdr:row>32</xdr:row>
                    <xdr:rowOff>47625</xdr:rowOff>
                  </from>
                  <to>
                    <xdr:col>2</xdr:col>
                    <xdr:colOff>266700</xdr:colOff>
                    <xdr:row>32</xdr:row>
                    <xdr:rowOff>333375</xdr:rowOff>
                  </to>
                </anchor>
              </controlPr>
            </control>
          </mc:Choice>
        </mc:AlternateContent>
        <mc:AlternateContent xmlns:mc="http://schemas.openxmlformats.org/markup-compatibility/2006">
          <mc:Choice Requires="x14">
            <control shapeId="5169" r:id="rId21" name="Option Button 49">
              <controlPr defaultSize="0" autoFill="0" autoLine="0" autoPict="0">
                <anchor moveWithCells="1">
                  <from>
                    <xdr:col>3</xdr:col>
                    <xdr:colOff>66675</xdr:colOff>
                    <xdr:row>32</xdr:row>
                    <xdr:rowOff>47625</xdr:rowOff>
                  </from>
                  <to>
                    <xdr:col>4</xdr:col>
                    <xdr:colOff>295275</xdr:colOff>
                    <xdr:row>32</xdr:row>
                    <xdr:rowOff>333375</xdr:rowOff>
                  </to>
                </anchor>
              </controlPr>
            </control>
          </mc:Choice>
        </mc:AlternateContent>
        <mc:AlternateContent xmlns:mc="http://schemas.openxmlformats.org/markup-compatibility/2006">
          <mc:Choice Requires="x14">
            <control shapeId="5170" r:id="rId22" name="Group Box 50">
              <controlPr defaultSize="0" print="0" autoFill="0" autoPict="0">
                <anchor moveWithCells="1">
                  <from>
                    <xdr:col>1</xdr:col>
                    <xdr:colOff>0</xdr:colOff>
                    <xdr:row>34</xdr:row>
                    <xdr:rowOff>9525</xdr:rowOff>
                  </from>
                  <to>
                    <xdr:col>4</xdr:col>
                    <xdr:colOff>333375</xdr:colOff>
                    <xdr:row>34</xdr:row>
                    <xdr:rowOff>371475</xdr:rowOff>
                  </to>
                </anchor>
              </controlPr>
            </control>
          </mc:Choice>
        </mc:AlternateContent>
        <mc:AlternateContent xmlns:mc="http://schemas.openxmlformats.org/markup-compatibility/2006">
          <mc:Choice Requires="x14">
            <control shapeId="5171" r:id="rId23" name="Option Button 51">
              <controlPr defaultSize="0" autoFill="0" autoLine="0" autoPict="0">
                <anchor moveWithCells="1">
                  <from>
                    <xdr:col>1</xdr:col>
                    <xdr:colOff>47625</xdr:colOff>
                    <xdr:row>34</xdr:row>
                    <xdr:rowOff>47625</xdr:rowOff>
                  </from>
                  <to>
                    <xdr:col>2</xdr:col>
                    <xdr:colOff>276225</xdr:colOff>
                    <xdr:row>34</xdr:row>
                    <xdr:rowOff>333375</xdr:rowOff>
                  </to>
                </anchor>
              </controlPr>
            </control>
          </mc:Choice>
        </mc:AlternateContent>
        <mc:AlternateContent xmlns:mc="http://schemas.openxmlformats.org/markup-compatibility/2006">
          <mc:Choice Requires="x14">
            <control shapeId="5172" r:id="rId24" name="Option Button 52">
              <controlPr defaultSize="0" autoFill="0" autoLine="0" autoPict="0">
                <anchor moveWithCells="1">
                  <from>
                    <xdr:col>3</xdr:col>
                    <xdr:colOff>66675</xdr:colOff>
                    <xdr:row>34</xdr:row>
                    <xdr:rowOff>38100</xdr:rowOff>
                  </from>
                  <to>
                    <xdr:col>4</xdr:col>
                    <xdr:colOff>295275</xdr:colOff>
                    <xdr:row>34</xdr:row>
                    <xdr:rowOff>323850</xdr:rowOff>
                  </to>
                </anchor>
              </controlPr>
            </control>
          </mc:Choice>
        </mc:AlternateContent>
        <mc:AlternateContent xmlns:mc="http://schemas.openxmlformats.org/markup-compatibility/2006">
          <mc:Choice Requires="x14">
            <control shapeId="5173" r:id="rId25" name="Group Box 53">
              <controlPr defaultSize="0" print="0" autoFill="0" autoPict="0">
                <anchor moveWithCells="1">
                  <from>
                    <xdr:col>1</xdr:col>
                    <xdr:colOff>0</xdr:colOff>
                    <xdr:row>36</xdr:row>
                    <xdr:rowOff>9525</xdr:rowOff>
                  </from>
                  <to>
                    <xdr:col>4</xdr:col>
                    <xdr:colOff>333375</xdr:colOff>
                    <xdr:row>36</xdr:row>
                    <xdr:rowOff>371475</xdr:rowOff>
                  </to>
                </anchor>
              </controlPr>
            </control>
          </mc:Choice>
        </mc:AlternateContent>
        <mc:AlternateContent xmlns:mc="http://schemas.openxmlformats.org/markup-compatibility/2006">
          <mc:Choice Requires="x14">
            <control shapeId="5174" r:id="rId26" name="Option Button 54">
              <controlPr defaultSize="0" autoFill="0" autoLine="0" autoPict="0">
                <anchor moveWithCells="1">
                  <from>
                    <xdr:col>1</xdr:col>
                    <xdr:colOff>38100</xdr:colOff>
                    <xdr:row>36</xdr:row>
                    <xdr:rowOff>57150</xdr:rowOff>
                  </from>
                  <to>
                    <xdr:col>2</xdr:col>
                    <xdr:colOff>266700</xdr:colOff>
                    <xdr:row>36</xdr:row>
                    <xdr:rowOff>342900</xdr:rowOff>
                  </to>
                </anchor>
              </controlPr>
            </control>
          </mc:Choice>
        </mc:AlternateContent>
        <mc:AlternateContent xmlns:mc="http://schemas.openxmlformats.org/markup-compatibility/2006">
          <mc:Choice Requires="x14">
            <control shapeId="5175" r:id="rId27" name="Option Button 55">
              <controlPr defaultSize="0" autoFill="0" autoLine="0" autoPict="0">
                <anchor moveWithCells="1">
                  <from>
                    <xdr:col>3</xdr:col>
                    <xdr:colOff>57150</xdr:colOff>
                    <xdr:row>36</xdr:row>
                    <xdr:rowOff>57150</xdr:rowOff>
                  </from>
                  <to>
                    <xdr:col>4</xdr:col>
                    <xdr:colOff>285750</xdr:colOff>
                    <xdr:row>36</xdr:row>
                    <xdr:rowOff>342900</xdr:rowOff>
                  </to>
                </anchor>
              </controlPr>
            </control>
          </mc:Choice>
        </mc:AlternateContent>
        <mc:AlternateContent xmlns:mc="http://schemas.openxmlformats.org/markup-compatibility/2006">
          <mc:Choice Requires="x14">
            <control shapeId="5176" r:id="rId28" name="Group Box 56">
              <controlPr defaultSize="0" print="0" autoFill="0" autoPict="0">
                <anchor moveWithCells="1">
                  <from>
                    <xdr:col>1</xdr:col>
                    <xdr:colOff>9525</xdr:colOff>
                    <xdr:row>38</xdr:row>
                    <xdr:rowOff>9525</xdr:rowOff>
                  </from>
                  <to>
                    <xdr:col>4</xdr:col>
                    <xdr:colOff>342900</xdr:colOff>
                    <xdr:row>38</xdr:row>
                    <xdr:rowOff>371475</xdr:rowOff>
                  </to>
                </anchor>
              </controlPr>
            </control>
          </mc:Choice>
        </mc:AlternateContent>
        <mc:AlternateContent xmlns:mc="http://schemas.openxmlformats.org/markup-compatibility/2006">
          <mc:Choice Requires="x14">
            <control shapeId="5177" r:id="rId29" name="Option Button 57">
              <controlPr defaultSize="0" autoFill="0" autoLine="0" autoPict="0">
                <anchor moveWithCells="1">
                  <from>
                    <xdr:col>1</xdr:col>
                    <xdr:colOff>38100</xdr:colOff>
                    <xdr:row>38</xdr:row>
                    <xdr:rowOff>47625</xdr:rowOff>
                  </from>
                  <to>
                    <xdr:col>2</xdr:col>
                    <xdr:colOff>266700</xdr:colOff>
                    <xdr:row>38</xdr:row>
                    <xdr:rowOff>333375</xdr:rowOff>
                  </to>
                </anchor>
              </controlPr>
            </control>
          </mc:Choice>
        </mc:AlternateContent>
        <mc:AlternateContent xmlns:mc="http://schemas.openxmlformats.org/markup-compatibility/2006">
          <mc:Choice Requires="x14">
            <control shapeId="5178" r:id="rId30" name="Option Button 58">
              <controlPr defaultSize="0" autoFill="0" autoLine="0" autoPict="0">
                <anchor moveWithCells="1">
                  <from>
                    <xdr:col>3</xdr:col>
                    <xdr:colOff>76200</xdr:colOff>
                    <xdr:row>38</xdr:row>
                    <xdr:rowOff>57150</xdr:rowOff>
                  </from>
                  <to>
                    <xdr:col>4</xdr:col>
                    <xdr:colOff>304800</xdr:colOff>
                    <xdr:row>38</xdr:row>
                    <xdr:rowOff>342900</xdr:rowOff>
                  </to>
                </anchor>
              </controlPr>
            </control>
          </mc:Choice>
        </mc:AlternateContent>
        <mc:AlternateContent xmlns:mc="http://schemas.openxmlformats.org/markup-compatibility/2006">
          <mc:Choice Requires="x14">
            <control shapeId="5179" r:id="rId31" name="Drop Down 59">
              <controlPr defaultSize="0" print="0" autoLine="0" autoPict="0">
                <anchor moveWithCells="1">
                  <from>
                    <xdr:col>1</xdr:col>
                    <xdr:colOff>19050</xdr:colOff>
                    <xdr:row>40</xdr:row>
                    <xdr:rowOff>28575</xdr:rowOff>
                  </from>
                  <to>
                    <xdr:col>4</xdr:col>
                    <xdr:colOff>19050</xdr:colOff>
                    <xdr:row>41</xdr:row>
                    <xdr:rowOff>19050</xdr:rowOff>
                  </to>
                </anchor>
              </controlPr>
            </control>
          </mc:Choice>
        </mc:AlternateContent>
        <mc:AlternateContent xmlns:mc="http://schemas.openxmlformats.org/markup-compatibility/2006">
          <mc:Choice Requires="x14">
            <control shapeId="5180" r:id="rId32" name="Drop Down 60">
              <controlPr defaultSize="0" print="0" autoLine="0" autoPict="0">
                <anchor moveWithCells="1">
                  <from>
                    <xdr:col>1</xdr:col>
                    <xdr:colOff>19050</xdr:colOff>
                    <xdr:row>42</xdr:row>
                    <xdr:rowOff>28575</xdr:rowOff>
                  </from>
                  <to>
                    <xdr:col>4</xdr:col>
                    <xdr:colOff>19050</xdr:colOff>
                    <xdr:row>43</xdr:row>
                    <xdr:rowOff>0</xdr:rowOff>
                  </to>
                </anchor>
              </controlPr>
            </control>
          </mc:Choice>
        </mc:AlternateContent>
        <mc:AlternateContent xmlns:mc="http://schemas.openxmlformats.org/markup-compatibility/2006">
          <mc:Choice Requires="x14">
            <control shapeId="5181" r:id="rId33" name="Group Box 61">
              <controlPr defaultSize="0" print="0" autoFill="0" autoPict="0">
                <anchor moveWithCells="1">
                  <from>
                    <xdr:col>1</xdr:col>
                    <xdr:colOff>0</xdr:colOff>
                    <xdr:row>44</xdr:row>
                    <xdr:rowOff>9525</xdr:rowOff>
                  </from>
                  <to>
                    <xdr:col>4</xdr:col>
                    <xdr:colOff>342900</xdr:colOff>
                    <xdr:row>44</xdr:row>
                    <xdr:rowOff>371475</xdr:rowOff>
                  </to>
                </anchor>
              </controlPr>
            </control>
          </mc:Choice>
        </mc:AlternateContent>
        <mc:AlternateContent xmlns:mc="http://schemas.openxmlformats.org/markup-compatibility/2006">
          <mc:Choice Requires="x14">
            <control shapeId="5182" r:id="rId34" name="Option Button 62">
              <controlPr defaultSize="0" autoFill="0" autoLine="0" autoPict="0">
                <anchor moveWithCells="1">
                  <from>
                    <xdr:col>1</xdr:col>
                    <xdr:colOff>38100</xdr:colOff>
                    <xdr:row>44</xdr:row>
                    <xdr:rowOff>47625</xdr:rowOff>
                  </from>
                  <to>
                    <xdr:col>2</xdr:col>
                    <xdr:colOff>266700</xdr:colOff>
                    <xdr:row>44</xdr:row>
                    <xdr:rowOff>333375</xdr:rowOff>
                  </to>
                </anchor>
              </controlPr>
            </control>
          </mc:Choice>
        </mc:AlternateContent>
        <mc:AlternateContent xmlns:mc="http://schemas.openxmlformats.org/markup-compatibility/2006">
          <mc:Choice Requires="x14">
            <control shapeId="5183" r:id="rId35" name="Option Button 63">
              <controlPr defaultSize="0" autoFill="0" autoLine="0" autoPict="0">
                <anchor moveWithCells="1">
                  <from>
                    <xdr:col>3</xdr:col>
                    <xdr:colOff>76200</xdr:colOff>
                    <xdr:row>44</xdr:row>
                    <xdr:rowOff>38100</xdr:rowOff>
                  </from>
                  <to>
                    <xdr:col>4</xdr:col>
                    <xdr:colOff>304800</xdr:colOff>
                    <xdr:row>44</xdr:row>
                    <xdr:rowOff>323850</xdr:rowOff>
                  </to>
                </anchor>
              </controlPr>
            </control>
          </mc:Choice>
        </mc:AlternateContent>
        <mc:AlternateContent xmlns:mc="http://schemas.openxmlformats.org/markup-compatibility/2006">
          <mc:Choice Requires="x14">
            <control shapeId="5184" r:id="rId36" name="Drop Down 64">
              <controlPr defaultSize="0" print="0" autoLine="0" autoPict="0">
                <anchor moveWithCells="1">
                  <from>
                    <xdr:col>1</xdr:col>
                    <xdr:colOff>0</xdr:colOff>
                    <xdr:row>50</xdr:row>
                    <xdr:rowOff>28575</xdr:rowOff>
                  </from>
                  <to>
                    <xdr:col>4</xdr:col>
                    <xdr:colOff>19050</xdr:colOff>
                    <xdr:row>51</xdr:row>
                    <xdr:rowOff>19050</xdr:rowOff>
                  </to>
                </anchor>
              </controlPr>
            </control>
          </mc:Choice>
        </mc:AlternateContent>
        <mc:AlternateContent xmlns:mc="http://schemas.openxmlformats.org/markup-compatibility/2006">
          <mc:Choice Requires="x14">
            <control shapeId="5185" r:id="rId37" name="Drop Down 65">
              <controlPr defaultSize="0" print="0" autoLine="0" autoPict="0">
                <anchor moveWithCells="1">
                  <from>
                    <xdr:col>1</xdr:col>
                    <xdr:colOff>0</xdr:colOff>
                    <xdr:row>52</xdr:row>
                    <xdr:rowOff>28575</xdr:rowOff>
                  </from>
                  <to>
                    <xdr:col>4</xdr:col>
                    <xdr:colOff>19050</xdr:colOff>
                    <xdr:row>53</xdr:row>
                    <xdr:rowOff>28575</xdr:rowOff>
                  </to>
                </anchor>
              </controlPr>
            </control>
          </mc:Choice>
        </mc:AlternateContent>
        <mc:AlternateContent xmlns:mc="http://schemas.openxmlformats.org/markup-compatibility/2006">
          <mc:Choice Requires="x14">
            <control shapeId="5186" r:id="rId38" name="Drop Down 66">
              <controlPr defaultSize="0" print="0" autoLine="0" autoPict="0">
                <anchor moveWithCells="1">
                  <from>
                    <xdr:col>1</xdr:col>
                    <xdr:colOff>0</xdr:colOff>
                    <xdr:row>54</xdr:row>
                    <xdr:rowOff>28575</xdr:rowOff>
                  </from>
                  <to>
                    <xdr:col>4</xdr:col>
                    <xdr:colOff>19050</xdr:colOff>
                    <xdr:row>55</xdr:row>
                    <xdr:rowOff>19050</xdr:rowOff>
                  </to>
                </anchor>
              </controlPr>
            </control>
          </mc:Choice>
        </mc:AlternateContent>
        <mc:AlternateContent xmlns:mc="http://schemas.openxmlformats.org/markup-compatibility/2006">
          <mc:Choice Requires="x14">
            <control shapeId="5187" r:id="rId39" name="Drop Down 67">
              <controlPr defaultSize="0" print="0" autoLine="0" autoPict="0">
                <anchor moveWithCells="1">
                  <from>
                    <xdr:col>1</xdr:col>
                    <xdr:colOff>0</xdr:colOff>
                    <xdr:row>56</xdr:row>
                    <xdr:rowOff>28575</xdr:rowOff>
                  </from>
                  <to>
                    <xdr:col>4</xdr:col>
                    <xdr:colOff>19050</xdr:colOff>
                    <xdr:row>57</xdr:row>
                    <xdr:rowOff>19050</xdr:rowOff>
                  </to>
                </anchor>
              </controlPr>
            </control>
          </mc:Choice>
        </mc:AlternateContent>
        <mc:AlternateContent xmlns:mc="http://schemas.openxmlformats.org/markup-compatibility/2006">
          <mc:Choice Requires="x14">
            <control shapeId="5188" r:id="rId40" name="Drop Down 68">
              <controlPr defaultSize="0" print="0" autoLine="0" autoPict="0">
                <anchor moveWithCells="1">
                  <from>
                    <xdr:col>1</xdr:col>
                    <xdr:colOff>0</xdr:colOff>
                    <xdr:row>58</xdr:row>
                    <xdr:rowOff>38100</xdr:rowOff>
                  </from>
                  <to>
                    <xdr:col>4</xdr:col>
                    <xdr:colOff>0</xdr:colOff>
                    <xdr:row>59</xdr:row>
                    <xdr:rowOff>28575</xdr:rowOff>
                  </to>
                </anchor>
              </controlPr>
            </control>
          </mc:Choice>
        </mc:AlternateContent>
        <mc:AlternateContent xmlns:mc="http://schemas.openxmlformats.org/markup-compatibility/2006">
          <mc:Choice Requires="x14">
            <control shapeId="5189" r:id="rId41" name="Group Box 69">
              <controlPr defaultSize="0" print="0" autoFill="0" autoPict="0">
                <anchor moveWithCells="1">
                  <from>
                    <xdr:col>1</xdr:col>
                    <xdr:colOff>0</xdr:colOff>
                    <xdr:row>60</xdr:row>
                    <xdr:rowOff>38100</xdr:rowOff>
                  </from>
                  <to>
                    <xdr:col>4</xdr:col>
                    <xdr:colOff>342900</xdr:colOff>
                    <xdr:row>61</xdr:row>
                    <xdr:rowOff>19050</xdr:rowOff>
                  </to>
                </anchor>
              </controlPr>
            </control>
          </mc:Choice>
        </mc:AlternateContent>
        <mc:AlternateContent xmlns:mc="http://schemas.openxmlformats.org/markup-compatibility/2006">
          <mc:Choice Requires="x14">
            <control shapeId="5190" r:id="rId42" name="Option Button 70">
              <controlPr defaultSize="0" autoFill="0" autoLine="0" autoPict="0">
                <anchor moveWithCells="1">
                  <from>
                    <xdr:col>1</xdr:col>
                    <xdr:colOff>57150</xdr:colOff>
                    <xdr:row>60</xdr:row>
                    <xdr:rowOff>76200</xdr:rowOff>
                  </from>
                  <to>
                    <xdr:col>2</xdr:col>
                    <xdr:colOff>285750</xdr:colOff>
                    <xdr:row>60</xdr:row>
                    <xdr:rowOff>361950</xdr:rowOff>
                  </to>
                </anchor>
              </controlPr>
            </control>
          </mc:Choice>
        </mc:AlternateContent>
        <mc:AlternateContent xmlns:mc="http://schemas.openxmlformats.org/markup-compatibility/2006">
          <mc:Choice Requires="x14">
            <control shapeId="5191" r:id="rId43" name="Option Button 71">
              <controlPr defaultSize="0" autoFill="0" autoLine="0" autoPict="0">
                <anchor moveWithCells="1">
                  <from>
                    <xdr:col>3</xdr:col>
                    <xdr:colOff>95250</xdr:colOff>
                    <xdr:row>60</xdr:row>
                    <xdr:rowOff>95250</xdr:rowOff>
                  </from>
                  <to>
                    <xdr:col>4</xdr:col>
                    <xdr:colOff>323850</xdr:colOff>
                    <xdr:row>60</xdr:row>
                    <xdr:rowOff>371475</xdr:rowOff>
                  </to>
                </anchor>
              </controlPr>
            </control>
          </mc:Choice>
        </mc:AlternateContent>
        <mc:AlternateContent xmlns:mc="http://schemas.openxmlformats.org/markup-compatibility/2006">
          <mc:Choice Requires="x14">
            <control shapeId="5199" r:id="rId44" name="Group Box 79">
              <controlPr defaultSize="0" print="0" autoFill="0" autoPict="0">
                <anchor moveWithCells="1">
                  <from>
                    <xdr:col>1</xdr:col>
                    <xdr:colOff>0</xdr:colOff>
                    <xdr:row>66</xdr:row>
                    <xdr:rowOff>9525</xdr:rowOff>
                  </from>
                  <to>
                    <xdr:col>4</xdr:col>
                    <xdr:colOff>342900</xdr:colOff>
                    <xdr:row>66</xdr:row>
                    <xdr:rowOff>371475</xdr:rowOff>
                  </to>
                </anchor>
              </controlPr>
            </control>
          </mc:Choice>
        </mc:AlternateContent>
        <mc:AlternateContent xmlns:mc="http://schemas.openxmlformats.org/markup-compatibility/2006">
          <mc:Choice Requires="x14">
            <control shapeId="5200" r:id="rId45" name="Option Button 80">
              <controlPr defaultSize="0" autoFill="0" autoLine="0" autoPict="0">
                <anchor moveWithCells="1">
                  <from>
                    <xdr:col>1</xdr:col>
                    <xdr:colOff>38100</xdr:colOff>
                    <xdr:row>66</xdr:row>
                    <xdr:rowOff>28575</xdr:rowOff>
                  </from>
                  <to>
                    <xdr:col>2</xdr:col>
                    <xdr:colOff>266700</xdr:colOff>
                    <xdr:row>66</xdr:row>
                    <xdr:rowOff>352425</xdr:rowOff>
                  </to>
                </anchor>
              </controlPr>
            </control>
          </mc:Choice>
        </mc:AlternateContent>
        <mc:AlternateContent xmlns:mc="http://schemas.openxmlformats.org/markup-compatibility/2006">
          <mc:Choice Requires="x14">
            <control shapeId="5201" r:id="rId46" name="Option Button 81">
              <controlPr defaultSize="0" autoFill="0" autoLine="0" autoPict="0">
                <anchor moveWithCells="1">
                  <from>
                    <xdr:col>3</xdr:col>
                    <xdr:colOff>85725</xdr:colOff>
                    <xdr:row>66</xdr:row>
                    <xdr:rowOff>28575</xdr:rowOff>
                  </from>
                  <to>
                    <xdr:col>4</xdr:col>
                    <xdr:colOff>314325</xdr:colOff>
                    <xdr:row>66</xdr:row>
                    <xdr:rowOff>352425</xdr:rowOff>
                  </to>
                </anchor>
              </controlPr>
            </control>
          </mc:Choice>
        </mc:AlternateContent>
        <mc:AlternateContent xmlns:mc="http://schemas.openxmlformats.org/markup-compatibility/2006">
          <mc:Choice Requires="x14">
            <control shapeId="5202" r:id="rId47" name="Group Box 82">
              <controlPr defaultSize="0" print="0" autoFill="0" autoPict="0">
                <anchor moveWithCells="1">
                  <from>
                    <xdr:col>1</xdr:col>
                    <xdr:colOff>0</xdr:colOff>
                    <xdr:row>68</xdr:row>
                    <xdr:rowOff>9525</xdr:rowOff>
                  </from>
                  <to>
                    <xdr:col>4</xdr:col>
                    <xdr:colOff>342900</xdr:colOff>
                    <xdr:row>68</xdr:row>
                    <xdr:rowOff>371475</xdr:rowOff>
                  </to>
                </anchor>
              </controlPr>
            </control>
          </mc:Choice>
        </mc:AlternateContent>
        <mc:AlternateContent xmlns:mc="http://schemas.openxmlformats.org/markup-compatibility/2006">
          <mc:Choice Requires="x14">
            <control shapeId="5203" r:id="rId48" name="Option Button 83">
              <controlPr defaultSize="0" autoFill="0" autoLine="0" autoPict="0">
                <anchor moveWithCells="1">
                  <from>
                    <xdr:col>1</xdr:col>
                    <xdr:colOff>38100</xdr:colOff>
                    <xdr:row>68</xdr:row>
                    <xdr:rowOff>28575</xdr:rowOff>
                  </from>
                  <to>
                    <xdr:col>2</xdr:col>
                    <xdr:colOff>266700</xdr:colOff>
                    <xdr:row>68</xdr:row>
                    <xdr:rowOff>352425</xdr:rowOff>
                  </to>
                </anchor>
              </controlPr>
            </control>
          </mc:Choice>
        </mc:AlternateContent>
        <mc:AlternateContent xmlns:mc="http://schemas.openxmlformats.org/markup-compatibility/2006">
          <mc:Choice Requires="x14">
            <control shapeId="5204" r:id="rId49" name="Option Button 84">
              <controlPr defaultSize="0" autoFill="0" autoLine="0" autoPict="0">
                <anchor moveWithCells="1">
                  <from>
                    <xdr:col>3</xdr:col>
                    <xdr:colOff>85725</xdr:colOff>
                    <xdr:row>68</xdr:row>
                    <xdr:rowOff>28575</xdr:rowOff>
                  </from>
                  <to>
                    <xdr:col>4</xdr:col>
                    <xdr:colOff>314325</xdr:colOff>
                    <xdr:row>68</xdr:row>
                    <xdr:rowOff>352425</xdr:rowOff>
                  </to>
                </anchor>
              </controlPr>
            </control>
          </mc:Choice>
        </mc:AlternateContent>
        <mc:AlternateContent xmlns:mc="http://schemas.openxmlformats.org/markup-compatibility/2006">
          <mc:Choice Requires="x14">
            <control shapeId="5205" r:id="rId50" name="Group Box 85">
              <controlPr defaultSize="0" print="0" autoFill="0" autoPict="0">
                <anchor moveWithCells="1">
                  <from>
                    <xdr:col>1</xdr:col>
                    <xdr:colOff>0</xdr:colOff>
                    <xdr:row>70</xdr:row>
                    <xdr:rowOff>9525</xdr:rowOff>
                  </from>
                  <to>
                    <xdr:col>4</xdr:col>
                    <xdr:colOff>342900</xdr:colOff>
                    <xdr:row>70</xdr:row>
                    <xdr:rowOff>371475</xdr:rowOff>
                  </to>
                </anchor>
              </controlPr>
            </control>
          </mc:Choice>
        </mc:AlternateContent>
        <mc:AlternateContent xmlns:mc="http://schemas.openxmlformats.org/markup-compatibility/2006">
          <mc:Choice Requires="x14">
            <control shapeId="5206" r:id="rId51" name="Option Button 86">
              <controlPr defaultSize="0" autoFill="0" autoLine="0" autoPict="0">
                <anchor moveWithCells="1">
                  <from>
                    <xdr:col>1</xdr:col>
                    <xdr:colOff>38100</xdr:colOff>
                    <xdr:row>70</xdr:row>
                    <xdr:rowOff>28575</xdr:rowOff>
                  </from>
                  <to>
                    <xdr:col>2</xdr:col>
                    <xdr:colOff>266700</xdr:colOff>
                    <xdr:row>70</xdr:row>
                    <xdr:rowOff>352425</xdr:rowOff>
                  </to>
                </anchor>
              </controlPr>
            </control>
          </mc:Choice>
        </mc:AlternateContent>
        <mc:AlternateContent xmlns:mc="http://schemas.openxmlformats.org/markup-compatibility/2006">
          <mc:Choice Requires="x14">
            <control shapeId="5207" r:id="rId52" name="Option Button 87">
              <controlPr defaultSize="0" autoFill="0" autoLine="0" autoPict="0">
                <anchor moveWithCells="1">
                  <from>
                    <xdr:col>3</xdr:col>
                    <xdr:colOff>85725</xdr:colOff>
                    <xdr:row>70</xdr:row>
                    <xdr:rowOff>28575</xdr:rowOff>
                  </from>
                  <to>
                    <xdr:col>4</xdr:col>
                    <xdr:colOff>314325</xdr:colOff>
                    <xdr:row>70</xdr:row>
                    <xdr:rowOff>352425</xdr:rowOff>
                  </to>
                </anchor>
              </controlPr>
            </control>
          </mc:Choice>
        </mc:AlternateContent>
        <mc:AlternateContent xmlns:mc="http://schemas.openxmlformats.org/markup-compatibility/2006">
          <mc:Choice Requires="x14">
            <control shapeId="5208" r:id="rId53" name="Group Box 88">
              <controlPr defaultSize="0" print="0" autoFill="0" autoPict="0">
                <anchor moveWithCells="1">
                  <from>
                    <xdr:col>1</xdr:col>
                    <xdr:colOff>0</xdr:colOff>
                    <xdr:row>72</xdr:row>
                    <xdr:rowOff>9525</xdr:rowOff>
                  </from>
                  <to>
                    <xdr:col>4</xdr:col>
                    <xdr:colOff>342900</xdr:colOff>
                    <xdr:row>72</xdr:row>
                    <xdr:rowOff>371475</xdr:rowOff>
                  </to>
                </anchor>
              </controlPr>
            </control>
          </mc:Choice>
        </mc:AlternateContent>
        <mc:AlternateContent xmlns:mc="http://schemas.openxmlformats.org/markup-compatibility/2006">
          <mc:Choice Requires="x14">
            <control shapeId="5209" r:id="rId54" name="Option Button 89">
              <controlPr defaultSize="0" autoFill="0" autoLine="0" autoPict="0">
                <anchor moveWithCells="1">
                  <from>
                    <xdr:col>1</xdr:col>
                    <xdr:colOff>38100</xdr:colOff>
                    <xdr:row>72</xdr:row>
                    <xdr:rowOff>28575</xdr:rowOff>
                  </from>
                  <to>
                    <xdr:col>2</xdr:col>
                    <xdr:colOff>266700</xdr:colOff>
                    <xdr:row>72</xdr:row>
                    <xdr:rowOff>352425</xdr:rowOff>
                  </to>
                </anchor>
              </controlPr>
            </control>
          </mc:Choice>
        </mc:AlternateContent>
        <mc:AlternateContent xmlns:mc="http://schemas.openxmlformats.org/markup-compatibility/2006">
          <mc:Choice Requires="x14">
            <control shapeId="5210" r:id="rId55" name="Option Button 90">
              <controlPr defaultSize="0" autoFill="0" autoLine="0" autoPict="0">
                <anchor moveWithCells="1">
                  <from>
                    <xdr:col>3</xdr:col>
                    <xdr:colOff>85725</xdr:colOff>
                    <xdr:row>72</xdr:row>
                    <xdr:rowOff>28575</xdr:rowOff>
                  </from>
                  <to>
                    <xdr:col>4</xdr:col>
                    <xdr:colOff>314325</xdr:colOff>
                    <xdr:row>72</xdr:row>
                    <xdr:rowOff>352425</xdr:rowOff>
                  </to>
                </anchor>
              </controlPr>
            </control>
          </mc:Choice>
        </mc:AlternateContent>
        <mc:AlternateContent xmlns:mc="http://schemas.openxmlformats.org/markup-compatibility/2006">
          <mc:Choice Requires="x14">
            <control shapeId="5211" r:id="rId56" name="Group Box 91">
              <controlPr defaultSize="0" print="0" autoFill="0" autoPict="0">
                <anchor moveWithCells="1">
                  <from>
                    <xdr:col>1</xdr:col>
                    <xdr:colOff>0</xdr:colOff>
                    <xdr:row>74</xdr:row>
                    <xdr:rowOff>9525</xdr:rowOff>
                  </from>
                  <to>
                    <xdr:col>4</xdr:col>
                    <xdr:colOff>342900</xdr:colOff>
                    <xdr:row>74</xdr:row>
                    <xdr:rowOff>371475</xdr:rowOff>
                  </to>
                </anchor>
              </controlPr>
            </control>
          </mc:Choice>
        </mc:AlternateContent>
        <mc:AlternateContent xmlns:mc="http://schemas.openxmlformats.org/markup-compatibility/2006">
          <mc:Choice Requires="x14">
            <control shapeId="5212" r:id="rId57" name="Option Button 92">
              <controlPr defaultSize="0" autoFill="0" autoLine="0" autoPict="0">
                <anchor moveWithCells="1">
                  <from>
                    <xdr:col>1</xdr:col>
                    <xdr:colOff>38100</xdr:colOff>
                    <xdr:row>74</xdr:row>
                    <xdr:rowOff>28575</xdr:rowOff>
                  </from>
                  <to>
                    <xdr:col>2</xdr:col>
                    <xdr:colOff>266700</xdr:colOff>
                    <xdr:row>74</xdr:row>
                    <xdr:rowOff>352425</xdr:rowOff>
                  </to>
                </anchor>
              </controlPr>
            </control>
          </mc:Choice>
        </mc:AlternateContent>
        <mc:AlternateContent xmlns:mc="http://schemas.openxmlformats.org/markup-compatibility/2006">
          <mc:Choice Requires="x14">
            <control shapeId="5213" r:id="rId58" name="Option Button 93">
              <controlPr defaultSize="0" autoFill="0" autoLine="0" autoPict="0">
                <anchor moveWithCells="1">
                  <from>
                    <xdr:col>3</xdr:col>
                    <xdr:colOff>85725</xdr:colOff>
                    <xdr:row>74</xdr:row>
                    <xdr:rowOff>28575</xdr:rowOff>
                  </from>
                  <to>
                    <xdr:col>4</xdr:col>
                    <xdr:colOff>314325</xdr:colOff>
                    <xdr:row>74</xdr:row>
                    <xdr:rowOff>352425</xdr:rowOff>
                  </to>
                </anchor>
              </controlPr>
            </control>
          </mc:Choice>
        </mc:AlternateContent>
        <mc:AlternateContent xmlns:mc="http://schemas.openxmlformats.org/markup-compatibility/2006">
          <mc:Choice Requires="x14">
            <control shapeId="5214" r:id="rId59" name="Group Box 94">
              <controlPr defaultSize="0" print="0" autoFill="0" autoPict="0">
                <anchor moveWithCells="1">
                  <from>
                    <xdr:col>1</xdr:col>
                    <xdr:colOff>0</xdr:colOff>
                    <xdr:row>76</xdr:row>
                    <xdr:rowOff>9525</xdr:rowOff>
                  </from>
                  <to>
                    <xdr:col>4</xdr:col>
                    <xdr:colOff>342900</xdr:colOff>
                    <xdr:row>76</xdr:row>
                    <xdr:rowOff>371475</xdr:rowOff>
                  </to>
                </anchor>
              </controlPr>
            </control>
          </mc:Choice>
        </mc:AlternateContent>
        <mc:AlternateContent xmlns:mc="http://schemas.openxmlformats.org/markup-compatibility/2006">
          <mc:Choice Requires="x14">
            <control shapeId="5215" r:id="rId60" name="Option Button 95">
              <controlPr defaultSize="0" autoFill="0" autoLine="0" autoPict="0">
                <anchor moveWithCells="1">
                  <from>
                    <xdr:col>1</xdr:col>
                    <xdr:colOff>38100</xdr:colOff>
                    <xdr:row>76</xdr:row>
                    <xdr:rowOff>28575</xdr:rowOff>
                  </from>
                  <to>
                    <xdr:col>2</xdr:col>
                    <xdr:colOff>266700</xdr:colOff>
                    <xdr:row>76</xdr:row>
                    <xdr:rowOff>352425</xdr:rowOff>
                  </to>
                </anchor>
              </controlPr>
            </control>
          </mc:Choice>
        </mc:AlternateContent>
        <mc:AlternateContent xmlns:mc="http://schemas.openxmlformats.org/markup-compatibility/2006">
          <mc:Choice Requires="x14">
            <control shapeId="5216" r:id="rId61" name="Option Button 96">
              <controlPr defaultSize="0" autoFill="0" autoLine="0" autoPict="0">
                <anchor moveWithCells="1">
                  <from>
                    <xdr:col>3</xdr:col>
                    <xdr:colOff>85725</xdr:colOff>
                    <xdr:row>76</xdr:row>
                    <xdr:rowOff>28575</xdr:rowOff>
                  </from>
                  <to>
                    <xdr:col>4</xdr:col>
                    <xdr:colOff>314325</xdr:colOff>
                    <xdr:row>76</xdr:row>
                    <xdr:rowOff>352425</xdr:rowOff>
                  </to>
                </anchor>
              </controlPr>
            </control>
          </mc:Choice>
        </mc:AlternateContent>
        <mc:AlternateContent xmlns:mc="http://schemas.openxmlformats.org/markup-compatibility/2006">
          <mc:Choice Requires="x14">
            <control shapeId="5217" r:id="rId62" name="Group Box 97">
              <controlPr defaultSize="0" print="0" autoFill="0" autoPict="0">
                <anchor moveWithCells="1">
                  <from>
                    <xdr:col>1</xdr:col>
                    <xdr:colOff>0</xdr:colOff>
                    <xdr:row>78</xdr:row>
                    <xdr:rowOff>9525</xdr:rowOff>
                  </from>
                  <to>
                    <xdr:col>4</xdr:col>
                    <xdr:colOff>342900</xdr:colOff>
                    <xdr:row>78</xdr:row>
                    <xdr:rowOff>371475</xdr:rowOff>
                  </to>
                </anchor>
              </controlPr>
            </control>
          </mc:Choice>
        </mc:AlternateContent>
        <mc:AlternateContent xmlns:mc="http://schemas.openxmlformats.org/markup-compatibility/2006">
          <mc:Choice Requires="x14">
            <control shapeId="5218" r:id="rId63" name="Option Button 98">
              <controlPr defaultSize="0" autoFill="0" autoLine="0" autoPict="0">
                <anchor moveWithCells="1">
                  <from>
                    <xdr:col>1</xdr:col>
                    <xdr:colOff>38100</xdr:colOff>
                    <xdr:row>78</xdr:row>
                    <xdr:rowOff>28575</xdr:rowOff>
                  </from>
                  <to>
                    <xdr:col>2</xdr:col>
                    <xdr:colOff>266700</xdr:colOff>
                    <xdr:row>78</xdr:row>
                    <xdr:rowOff>352425</xdr:rowOff>
                  </to>
                </anchor>
              </controlPr>
            </control>
          </mc:Choice>
        </mc:AlternateContent>
        <mc:AlternateContent xmlns:mc="http://schemas.openxmlformats.org/markup-compatibility/2006">
          <mc:Choice Requires="x14">
            <control shapeId="5219" r:id="rId64" name="Option Button 99">
              <controlPr defaultSize="0" autoFill="0" autoLine="0" autoPict="0">
                <anchor moveWithCells="1">
                  <from>
                    <xdr:col>3</xdr:col>
                    <xdr:colOff>85725</xdr:colOff>
                    <xdr:row>78</xdr:row>
                    <xdr:rowOff>28575</xdr:rowOff>
                  </from>
                  <to>
                    <xdr:col>4</xdr:col>
                    <xdr:colOff>314325</xdr:colOff>
                    <xdr:row>78</xdr:row>
                    <xdr:rowOff>352425</xdr:rowOff>
                  </to>
                </anchor>
              </controlPr>
            </control>
          </mc:Choice>
        </mc:AlternateContent>
        <mc:AlternateContent xmlns:mc="http://schemas.openxmlformats.org/markup-compatibility/2006">
          <mc:Choice Requires="x14">
            <control shapeId="5222" r:id="rId65" name="Drop Down 102">
              <controlPr defaultSize="0" print="0" autoLine="0" autoPict="0">
                <anchor moveWithCells="1">
                  <from>
                    <xdr:col>1</xdr:col>
                    <xdr:colOff>0</xdr:colOff>
                    <xdr:row>84</xdr:row>
                    <xdr:rowOff>57150</xdr:rowOff>
                  </from>
                  <to>
                    <xdr:col>4</xdr:col>
                    <xdr:colOff>19050</xdr:colOff>
                    <xdr:row>86</xdr:row>
                    <xdr:rowOff>0</xdr:rowOff>
                  </to>
                </anchor>
              </controlPr>
            </control>
          </mc:Choice>
        </mc:AlternateContent>
        <mc:AlternateContent xmlns:mc="http://schemas.openxmlformats.org/markup-compatibility/2006">
          <mc:Choice Requires="x14">
            <control shapeId="5224" r:id="rId66" name="Drop Down 104">
              <controlPr defaultSize="0" print="0" autoLine="0" autoPict="0">
                <anchor moveWithCells="1">
                  <from>
                    <xdr:col>1</xdr:col>
                    <xdr:colOff>0</xdr:colOff>
                    <xdr:row>86</xdr:row>
                    <xdr:rowOff>66675</xdr:rowOff>
                  </from>
                  <to>
                    <xdr:col>4</xdr:col>
                    <xdr:colOff>19050</xdr:colOff>
                    <xdr:row>88</xdr:row>
                    <xdr:rowOff>19050</xdr:rowOff>
                  </to>
                </anchor>
              </controlPr>
            </control>
          </mc:Choice>
        </mc:AlternateContent>
        <mc:AlternateContent xmlns:mc="http://schemas.openxmlformats.org/markup-compatibility/2006">
          <mc:Choice Requires="x14">
            <control shapeId="5225" r:id="rId67" name="Drop Down 105">
              <controlPr defaultSize="0" print="0" autoLine="0" autoPict="0">
                <anchor moveWithCells="1">
                  <from>
                    <xdr:col>1</xdr:col>
                    <xdr:colOff>0</xdr:colOff>
                    <xdr:row>88</xdr:row>
                    <xdr:rowOff>57150</xdr:rowOff>
                  </from>
                  <to>
                    <xdr:col>4</xdr:col>
                    <xdr:colOff>19050</xdr:colOff>
                    <xdr:row>90</xdr:row>
                    <xdr:rowOff>0</xdr:rowOff>
                  </to>
                </anchor>
              </controlPr>
            </control>
          </mc:Choice>
        </mc:AlternateContent>
        <mc:AlternateContent xmlns:mc="http://schemas.openxmlformats.org/markup-compatibility/2006">
          <mc:Choice Requires="x14">
            <control shapeId="5226" r:id="rId68" name="Group Box 106">
              <controlPr defaultSize="0" print="0" autoFill="0" autoPict="0">
                <anchor moveWithCells="1">
                  <from>
                    <xdr:col>1</xdr:col>
                    <xdr:colOff>0</xdr:colOff>
                    <xdr:row>90</xdr:row>
                    <xdr:rowOff>9525</xdr:rowOff>
                  </from>
                  <to>
                    <xdr:col>4</xdr:col>
                    <xdr:colOff>333375</xdr:colOff>
                    <xdr:row>90</xdr:row>
                    <xdr:rowOff>371475</xdr:rowOff>
                  </to>
                </anchor>
              </controlPr>
            </control>
          </mc:Choice>
        </mc:AlternateContent>
        <mc:AlternateContent xmlns:mc="http://schemas.openxmlformats.org/markup-compatibility/2006">
          <mc:Choice Requires="x14">
            <control shapeId="5227" r:id="rId69" name="Option Button 107">
              <controlPr defaultSize="0" autoFill="0" autoLine="0" autoPict="0">
                <anchor moveWithCells="1">
                  <from>
                    <xdr:col>1</xdr:col>
                    <xdr:colOff>28575</xdr:colOff>
                    <xdr:row>90</xdr:row>
                    <xdr:rowOff>47625</xdr:rowOff>
                  </from>
                  <to>
                    <xdr:col>2</xdr:col>
                    <xdr:colOff>247650</xdr:colOff>
                    <xdr:row>90</xdr:row>
                    <xdr:rowOff>333375</xdr:rowOff>
                  </to>
                </anchor>
              </controlPr>
            </control>
          </mc:Choice>
        </mc:AlternateContent>
        <mc:AlternateContent xmlns:mc="http://schemas.openxmlformats.org/markup-compatibility/2006">
          <mc:Choice Requires="x14">
            <control shapeId="5228" r:id="rId70" name="Option Button 108">
              <controlPr defaultSize="0" autoFill="0" autoLine="0" autoPict="0">
                <anchor moveWithCells="1">
                  <from>
                    <xdr:col>3</xdr:col>
                    <xdr:colOff>76200</xdr:colOff>
                    <xdr:row>90</xdr:row>
                    <xdr:rowOff>47625</xdr:rowOff>
                  </from>
                  <to>
                    <xdr:col>4</xdr:col>
                    <xdr:colOff>295275</xdr:colOff>
                    <xdr:row>90</xdr:row>
                    <xdr:rowOff>333375</xdr:rowOff>
                  </to>
                </anchor>
              </controlPr>
            </control>
          </mc:Choice>
        </mc:AlternateContent>
        <mc:AlternateContent xmlns:mc="http://schemas.openxmlformats.org/markup-compatibility/2006">
          <mc:Choice Requires="x14">
            <control shapeId="5229" r:id="rId71" name="Group Box 109">
              <controlPr defaultSize="0" print="0" autoFill="0" autoPict="0">
                <anchor moveWithCells="1">
                  <from>
                    <xdr:col>1</xdr:col>
                    <xdr:colOff>0</xdr:colOff>
                    <xdr:row>92</xdr:row>
                    <xdr:rowOff>9525</xdr:rowOff>
                  </from>
                  <to>
                    <xdr:col>4</xdr:col>
                    <xdr:colOff>333375</xdr:colOff>
                    <xdr:row>92</xdr:row>
                    <xdr:rowOff>371475</xdr:rowOff>
                  </to>
                </anchor>
              </controlPr>
            </control>
          </mc:Choice>
        </mc:AlternateContent>
        <mc:AlternateContent xmlns:mc="http://schemas.openxmlformats.org/markup-compatibility/2006">
          <mc:Choice Requires="x14">
            <control shapeId="5230" r:id="rId72" name="Option Button 110">
              <controlPr defaultSize="0" autoFill="0" autoLine="0" autoPict="0">
                <anchor moveWithCells="1">
                  <from>
                    <xdr:col>1</xdr:col>
                    <xdr:colOff>28575</xdr:colOff>
                    <xdr:row>92</xdr:row>
                    <xdr:rowOff>47625</xdr:rowOff>
                  </from>
                  <to>
                    <xdr:col>2</xdr:col>
                    <xdr:colOff>247650</xdr:colOff>
                    <xdr:row>92</xdr:row>
                    <xdr:rowOff>333375</xdr:rowOff>
                  </to>
                </anchor>
              </controlPr>
            </control>
          </mc:Choice>
        </mc:AlternateContent>
        <mc:AlternateContent xmlns:mc="http://schemas.openxmlformats.org/markup-compatibility/2006">
          <mc:Choice Requires="x14">
            <control shapeId="5231" r:id="rId73" name="Option Button 111">
              <controlPr defaultSize="0" autoFill="0" autoLine="0" autoPict="0">
                <anchor moveWithCells="1">
                  <from>
                    <xdr:col>3</xdr:col>
                    <xdr:colOff>76200</xdr:colOff>
                    <xdr:row>92</xdr:row>
                    <xdr:rowOff>47625</xdr:rowOff>
                  </from>
                  <to>
                    <xdr:col>4</xdr:col>
                    <xdr:colOff>295275</xdr:colOff>
                    <xdr:row>92</xdr:row>
                    <xdr:rowOff>333375</xdr:rowOff>
                  </to>
                </anchor>
              </controlPr>
            </control>
          </mc:Choice>
        </mc:AlternateContent>
        <mc:AlternateContent xmlns:mc="http://schemas.openxmlformats.org/markup-compatibility/2006">
          <mc:Choice Requires="x14">
            <control shapeId="5232" r:id="rId74" name="Button 112">
              <controlPr defaultSize="0" print="0" autoFill="0" autoPict="0" macro="[0]!Vyčistit" altText="Vyčistit formulář">
                <anchor moveWithCells="1" sizeWithCells="1">
                  <from>
                    <xdr:col>0</xdr:col>
                    <xdr:colOff>28575</xdr:colOff>
                    <xdr:row>10</xdr:row>
                    <xdr:rowOff>28575</xdr:rowOff>
                  </from>
                  <to>
                    <xdr:col>1</xdr:col>
                    <xdr:colOff>142875</xdr:colOff>
                    <xdr:row>12</xdr:row>
                    <xdr:rowOff>19050</xdr:rowOff>
                  </to>
                </anchor>
              </controlPr>
            </control>
          </mc:Choice>
        </mc:AlternateContent>
        <mc:AlternateContent xmlns:mc="http://schemas.openxmlformats.org/markup-compatibility/2006">
          <mc:Choice Requires="x14">
            <control shapeId="5233" r:id="rId75" name="Option Button 113">
              <controlPr defaultSize="0" autoFill="0" autoLine="0" autoPict="0">
                <anchor moveWithCells="1">
                  <from>
                    <xdr:col>1</xdr:col>
                    <xdr:colOff>47625</xdr:colOff>
                    <xdr:row>96</xdr:row>
                    <xdr:rowOff>66675</xdr:rowOff>
                  </from>
                  <to>
                    <xdr:col>2</xdr:col>
                    <xdr:colOff>276225</xdr:colOff>
                    <xdr:row>96</xdr:row>
                    <xdr:rowOff>352425</xdr:rowOff>
                  </to>
                </anchor>
              </controlPr>
            </control>
          </mc:Choice>
        </mc:AlternateContent>
        <mc:AlternateContent xmlns:mc="http://schemas.openxmlformats.org/markup-compatibility/2006">
          <mc:Choice Requires="x14">
            <control shapeId="5235" r:id="rId76" name="Group Box 115">
              <controlPr defaultSize="0" print="0" autoFill="0" autoPict="0">
                <anchor moveWithCells="1">
                  <from>
                    <xdr:col>1</xdr:col>
                    <xdr:colOff>9525</xdr:colOff>
                    <xdr:row>96</xdr:row>
                    <xdr:rowOff>19050</xdr:rowOff>
                  </from>
                  <to>
                    <xdr:col>4</xdr:col>
                    <xdr:colOff>352425</xdr:colOff>
                    <xdr:row>97</xdr:row>
                    <xdr:rowOff>0</xdr:rowOff>
                  </to>
                </anchor>
              </controlPr>
            </control>
          </mc:Choice>
        </mc:AlternateContent>
        <mc:AlternateContent xmlns:mc="http://schemas.openxmlformats.org/markup-compatibility/2006">
          <mc:Choice Requires="x14">
            <control shapeId="5236" r:id="rId77" name="Option Button 116">
              <controlPr defaultSize="0" autoFill="0" autoLine="0" autoPict="0">
                <anchor moveWithCells="1">
                  <from>
                    <xdr:col>3</xdr:col>
                    <xdr:colOff>85725</xdr:colOff>
                    <xdr:row>96</xdr:row>
                    <xdr:rowOff>66675</xdr:rowOff>
                  </from>
                  <to>
                    <xdr:col>4</xdr:col>
                    <xdr:colOff>314325</xdr:colOff>
                    <xdr:row>96</xdr:row>
                    <xdr:rowOff>352425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T42"/>
  <sheetViews>
    <sheetView zoomScale="85" zoomScaleNormal="85" workbookViewId="0">
      <selection activeCell="G18" sqref="G18"/>
    </sheetView>
  </sheetViews>
  <sheetFormatPr defaultColWidth="9.28515625" defaultRowHeight="25.15" customHeight="1" x14ac:dyDescent="0.25"/>
  <cols>
    <col min="1" max="1" width="5.7109375" style="2" customWidth="1"/>
    <col min="2" max="2" width="27.28515625" style="2" customWidth="1"/>
    <col min="3" max="3" width="30.7109375" style="2" customWidth="1"/>
    <col min="4" max="4" width="10.7109375" style="2" customWidth="1"/>
    <col min="5" max="5" width="5.7109375" style="2" customWidth="1"/>
    <col min="6" max="6" width="25.7109375" style="2" customWidth="1"/>
    <col min="7" max="7" width="38.7109375" style="2" customWidth="1"/>
    <col min="8" max="8" width="10.7109375" style="2" customWidth="1"/>
    <col min="9" max="9" width="5.7109375" style="2" customWidth="1"/>
    <col min="10" max="11" width="25.7109375" style="2" customWidth="1"/>
    <col min="12" max="12" width="10.7109375" style="2" customWidth="1"/>
    <col min="13" max="13" width="5.7109375" style="2" customWidth="1"/>
    <col min="14" max="15" width="25.7109375" style="2" customWidth="1"/>
    <col min="16" max="16" width="10.7109375" style="2" customWidth="1"/>
    <col min="17" max="17" width="5.7109375" style="2" customWidth="1"/>
    <col min="18" max="19" width="25.7109375" style="2" customWidth="1"/>
    <col min="20" max="20" width="10.7109375" style="2" customWidth="1"/>
    <col min="21" max="22" width="25.7109375" style="2" customWidth="1"/>
    <col min="23" max="16384" width="9.28515625" style="2"/>
  </cols>
  <sheetData>
    <row r="1" spans="2:20" ht="25.15" customHeight="1" x14ac:dyDescent="0.25">
      <c r="B1" s="1" t="s">
        <v>11</v>
      </c>
      <c r="C1" s="2" t="s">
        <v>78</v>
      </c>
      <c r="D1" s="2" t="s">
        <v>29</v>
      </c>
      <c r="F1" s="1" t="s">
        <v>19</v>
      </c>
      <c r="G1" s="2" t="s">
        <v>78</v>
      </c>
      <c r="H1" s="2" t="s">
        <v>29</v>
      </c>
      <c r="J1" s="1" t="s">
        <v>36</v>
      </c>
      <c r="K1" s="2" t="s">
        <v>78</v>
      </c>
      <c r="L1" s="2" t="s">
        <v>29</v>
      </c>
      <c r="N1" s="1" t="s">
        <v>2</v>
      </c>
      <c r="O1" s="2" t="s">
        <v>78</v>
      </c>
      <c r="P1" s="2" t="s">
        <v>29</v>
      </c>
      <c r="R1" s="1" t="s">
        <v>3</v>
      </c>
      <c r="S1" s="2" t="s">
        <v>78</v>
      </c>
      <c r="T1" s="2" t="s">
        <v>29</v>
      </c>
    </row>
    <row r="2" spans="2:20" ht="25.15" customHeight="1" x14ac:dyDescent="0.25">
      <c r="B2" s="2" t="s">
        <v>7</v>
      </c>
      <c r="C2" s="2" t="s">
        <v>17</v>
      </c>
      <c r="F2" s="2" t="s">
        <v>1</v>
      </c>
      <c r="G2" s="2" t="s">
        <v>30</v>
      </c>
      <c r="J2" s="2" t="s">
        <v>37</v>
      </c>
      <c r="K2" s="2" t="s">
        <v>39</v>
      </c>
      <c r="O2" s="2" t="s">
        <v>30</v>
      </c>
      <c r="S2" s="2" t="s">
        <v>30</v>
      </c>
    </row>
    <row r="3" spans="2:20" ht="25.15" customHeight="1" x14ac:dyDescent="0.25">
      <c r="C3" s="3" t="s">
        <v>18</v>
      </c>
      <c r="D3" s="3"/>
      <c r="E3" s="3" t="s">
        <v>85</v>
      </c>
      <c r="F3" s="2" t="s">
        <v>132</v>
      </c>
      <c r="G3" s="3" t="s">
        <v>31</v>
      </c>
      <c r="H3" s="3"/>
      <c r="I3" s="3"/>
      <c r="J3" s="4" t="s">
        <v>38</v>
      </c>
      <c r="K3" s="3" t="s">
        <v>31</v>
      </c>
      <c r="L3" s="3"/>
      <c r="M3" s="3"/>
    </row>
    <row r="4" spans="2:20" ht="25.15" customHeight="1" x14ac:dyDescent="0.25">
      <c r="C4" s="3" t="s">
        <v>86</v>
      </c>
      <c r="D4" s="3"/>
      <c r="E4" s="3" t="s">
        <v>87</v>
      </c>
      <c r="G4" s="3" t="s">
        <v>32</v>
      </c>
      <c r="H4" s="3"/>
      <c r="I4" s="3"/>
      <c r="K4" s="3" t="s">
        <v>32</v>
      </c>
      <c r="L4" s="3"/>
      <c r="M4" s="3"/>
    </row>
    <row r="5" spans="2:20" ht="25.15" customHeight="1" x14ac:dyDescent="0.25">
      <c r="C5" s="3" t="s">
        <v>88</v>
      </c>
      <c r="D5" s="3"/>
      <c r="E5" s="3" t="s">
        <v>89</v>
      </c>
      <c r="G5" s="3" t="s">
        <v>33</v>
      </c>
      <c r="H5" s="3"/>
      <c r="I5" s="3"/>
      <c r="K5" s="3" t="s">
        <v>33</v>
      </c>
      <c r="L5" s="3"/>
      <c r="M5" s="3"/>
    </row>
    <row r="6" spans="2:20" ht="25.15" customHeight="1" x14ac:dyDescent="0.25">
      <c r="C6" s="3" t="s">
        <v>83</v>
      </c>
      <c r="D6" s="3"/>
      <c r="E6" s="3" t="s">
        <v>84</v>
      </c>
      <c r="G6" s="3" t="s">
        <v>34</v>
      </c>
      <c r="H6" s="3"/>
      <c r="I6" s="3"/>
      <c r="K6" s="3" t="s">
        <v>53</v>
      </c>
      <c r="L6" s="3"/>
      <c r="M6" s="3"/>
    </row>
    <row r="7" spans="2:20" ht="25.15" customHeight="1" x14ac:dyDescent="0.25">
      <c r="C7" s="3" t="s">
        <v>81</v>
      </c>
      <c r="D7" s="3"/>
      <c r="E7" s="3" t="s">
        <v>82</v>
      </c>
      <c r="G7" s="3" t="s">
        <v>35</v>
      </c>
      <c r="H7" s="3"/>
      <c r="I7" s="3"/>
      <c r="J7" s="2" t="s">
        <v>40</v>
      </c>
      <c r="K7" s="2" t="s">
        <v>41</v>
      </c>
    </row>
    <row r="8" spans="2:20" ht="25.15" customHeight="1" x14ac:dyDescent="0.25">
      <c r="C8" s="3" t="s">
        <v>79</v>
      </c>
      <c r="D8" s="3"/>
      <c r="E8" s="3" t="s">
        <v>80</v>
      </c>
      <c r="F8" s="2" t="s">
        <v>64</v>
      </c>
      <c r="G8" s="2" t="s">
        <v>23</v>
      </c>
      <c r="K8" s="2" t="s">
        <v>42</v>
      </c>
    </row>
    <row r="9" spans="2:20" ht="25.15" customHeight="1" x14ac:dyDescent="0.25">
      <c r="B9" s="2" t="s">
        <v>8</v>
      </c>
      <c r="C9" s="2" t="s">
        <v>16</v>
      </c>
      <c r="E9" s="3"/>
      <c r="G9" s="2" t="s">
        <v>24</v>
      </c>
      <c r="K9" s="2" t="s">
        <v>43</v>
      </c>
    </row>
    <row r="10" spans="2:20" ht="25.15" customHeight="1" x14ac:dyDescent="0.25">
      <c r="C10" s="3" t="s">
        <v>12</v>
      </c>
      <c r="D10" s="3"/>
      <c r="E10" s="3"/>
      <c r="F10" s="2" t="s">
        <v>74</v>
      </c>
      <c r="G10" s="2" t="s">
        <v>175</v>
      </c>
      <c r="K10" s="2" t="s">
        <v>176</v>
      </c>
    </row>
    <row r="11" spans="2:20" ht="25.15" customHeight="1" x14ac:dyDescent="0.25">
      <c r="C11" s="3" t="s">
        <v>13</v>
      </c>
      <c r="D11" s="3"/>
      <c r="E11" s="3"/>
      <c r="G11" s="2" t="s">
        <v>77</v>
      </c>
      <c r="K11" s="2" t="s">
        <v>44</v>
      </c>
    </row>
    <row r="12" spans="2:20" ht="25.15" customHeight="1" x14ac:dyDescent="0.25">
      <c r="C12" s="3" t="s">
        <v>14</v>
      </c>
      <c r="D12" s="3"/>
      <c r="E12" s="3"/>
      <c r="G12" s="2" t="s">
        <v>174</v>
      </c>
      <c r="K12" s="2" t="s">
        <v>54</v>
      </c>
    </row>
    <row r="13" spans="2:20" ht="25.15" customHeight="1" x14ac:dyDescent="0.25">
      <c r="C13" s="3" t="s">
        <v>15</v>
      </c>
      <c r="D13" s="3"/>
      <c r="E13" s="3"/>
      <c r="G13" s="2" t="s">
        <v>180</v>
      </c>
      <c r="J13" s="2" t="s">
        <v>45</v>
      </c>
      <c r="K13" s="2" t="s">
        <v>46</v>
      </c>
    </row>
    <row r="14" spans="2:20" ht="25.15" customHeight="1" x14ac:dyDescent="0.25">
      <c r="B14" s="2" t="s">
        <v>9</v>
      </c>
      <c r="C14" s="3" t="s">
        <v>124</v>
      </c>
      <c r="D14" s="3"/>
      <c r="E14" s="3"/>
      <c r="G14" s="2" t="s">
        <v>127</v>
      </c>
      <c r="K14" s="2" t="s">
        <v>47</v>
      </c>
    </row>
    <row r="15" spans="2:20" ht="25.15" customHeight="1" x14ac:dyDescent="0.25">
      <c r="C15" s="3" t="s">
        <v>12</v>
      </c>
      <c r="D15" s="3"/>
      <c r="E15" s="3"/>
      <c r="G15" s="2" t="s">
        <v>76</v>
      </c>
      <c r="K15" s="2" t="s">
        <v>48</v>
      </c>
    </row>
    <row r="16" spans="2:20" ht="25.15" customHeight="1" x14ac:dyDescent="0.25">
      <c r="C16" s="3" t="s">
        <v>13</v>
      </c>
      <c r="D16" s="3"/>
      <c r="E16" s="3"/>
      <c r="F16" s="6"/>
      <c r="G16" s="2" t="s">
        <v>126</v>
      </c>
      <c r="H16" s="6"/>
      <c r="K16" s="2" t="s">
        <v>49</v>
      </c>
    </row>
    <row r="17" spans="1:11" ht="25.15" customHeight="1" x14ac:dyDescent="0.25">
      <c r="C17" s="3" t="s">
        <v>14</v>
      </c>
      <c r="D17" s="3"/>
      <c r="E17" s="3"/>
      <c r="F17" s="6"/>
      <c r="G17" s="2" t="s">
        <v>75</v>
      </c>
      <c r="H17" s="6"/>
      <c r="J17" s="2" t="s">
        <v>50</v>
      </c>
      <c r="K17" s="2" t="s">
        <v>23</v>
      </c>
    </row>
    <row r="18" spans="1:11" ht="25.15" customHeight="1" x14ac:dyDescent="0.25">
      <c r="C18" s="3" t="s">
        <v>15</v>
      </c>
      <c r="D18" s="3"/>
      <c r="E18" s="3"/>
      <c r="F18" s="6"/>
      <c r="G18" s="7"/>
      <c r="H18" s="6"/>
      <c r="K18" s="2" t="s">
        <v>24</v>
      </c>
    </row>
    <row r="19" spans="1:11" ht="25.15" customHeight="1" x14ac:dyDescent="0.25">
      <c r="B19" s="2" t="s">
        <v>10</v>
      </c>
      <c r="C19" s="3">
        <v>0</v>
      </c>
      <c r="D19" s="3"/>
      <c r="E19" s="3"/>
      <c r="J19" s="2" t="s">
        <v>51</v>
      </c>
      <c r="K19" s="2" t="s">
        <v>23</v>
      </c>
    </row>
    <row r="20" spans="1:11" ht="25.15" customHeight="1" x14ac:dyDescent="0.25">
      <c r="C20" s="3" t="s">
        <v>12</v>
      </c>
      <c r="D20" s="3"/>
      <c r="E20" s="3"/>
      <c r="J20" s="4" t="s">
        <v>52</v>
      </c>
      <c r="K20" s="2" t="s">
        <v>24</v>
      </c>
    </row>
    <row r="21" spans="1:11" ht="25.15" customHeight="1" x14ac:dyDescent="0.25">
      <c r="C21" s="3" t="s">
        <v>13</v>
      </c>
      <c r="D21" s="3"/>
      <c r="E21" s="3"/>
    </row>
    <row r="22" spans="1:11" ht="25.15" customHeight="1" x14ac:dyDescent="0.25">
      <c r="C22" s="3" t="s">
        <v>14</v>
      </c>
      <c r="D22" s="3"/>
      <c r="E22" s="3"/>
    </row>
    <row r="23" spans="1:11" ht="25.15" customHeight="1" x14ac:dyDescent="0.25">
      <c r="C23" s="3" t="s">
        <v>15</v>
      </c>
      <c r="D23" s="3"/>
    </row>
    <row r="25" spans="1:11" ht="25.15" customHeight="1" x14ac:dyDescent="0.25">
      <c r="A25" s="2">
        <v>1</v>
      </c>
      <c r="B25" s="2" t="s">
        <v>116</v>
      </c>
    </row>
    <row r="26" spans="1:11" ht="25.15" customHeight="1" x14ac:dyDescent="0.25">
      <c r="A26" s="2">
        <v>2</v>
      </c>
      <c r="B26" s="2" t="s">
        <v>117</v>
      </c>
    </row>
    <row r="27" spans="1:11" ht="25.15" customHeight="1" x14ac:dyDescent="0.25">
      <c r="A27" s="2">
        <v>3</v>
      </c>
      <c r="B27" s="2" t="s">
        <v>118</v>
      </c>
    </row>
    <row r="28" spans="1:11" ht="25.15" customHeight="1" x14ac:dyDescent="0.25">
      <c r="A28" s="2">
        <v>4</v>
      </c>
      <c r="B28" s="2" t="s">
        <v>119</v>
      </c>
    </row>
    <row r="29" spans="1:11" ht="25.15" customHeight="1" x14ac:dyDescent="0.25">
      <c r="A29" s="2">
        <v>5</v>
      </c>
      <c r="B29" s="2" t="s">
        <v>115</v>
      </c>
    </row>
    <row r="30" spans="1:11" ht="25.15" customHeight="1" x14ac:dyDescent="0.25">
      <c r="A30" s="2">
        <v>6</v>
      </c>
      <c r="B30" s="2" t="s">
        <v>102</v>
      </c>
    </row>
    <row r="31" spans="1:11" ht="25.15" customHeight="1" x14ac:dyDescent="0.25">
      <c r="A31" s="2">
        <v>7</v>
      </c>
      <c r="B31" s="2" t="s">
        <v>103</v>
      </c>
    </row>
    <row r="32" spans="1:11" ht="25.15" customHeight="1" x14ac:dyDescent="0.25">
      <c r="A32" s="2">
        <v>8</v>
      </c>
      <c r="B32" s="2" t="s">
        <v>104</v>
      </c>
    </row>
    <row r="33" spans="1:2" ht="25.15" customHeight="1" x14ac:dyDescent="0.25">
      <c r="A33" s="2">
        <v>9</v>
      </c>
      <c r="B33" s="2" t="s">
        <v>105</v>
      </c>
    </row>
    <row r="34" spans="1:2" ht="25.15" customHeight="1" x14ac:dyDescent="0.25">
      <c r="A34" s="2">
        <v>10</v>
      </c>
      <c r="B34" s="2" t="s">
        <v>106</v>
      </c>
    </row>
    <row r="35" spans="1:2" ht="25.15" customHeight="1" x14ac:dyDescent="0.25">
      <c r="A35" s="2">
        <v>11</v>
      </c>
      <c r="B35" s="2" t="s">
        <v>107</v>
      </c>
    </row>
    <row r="36" spans="1:2" ht="25.15" customHeight="1" x14ac:dyDescent="0.25">
      <c r="A36" s="2">
        <v>12</v>
      </c>
      <c r="B36" s="2" t="s">
        <v>108</v>
      </c>
    </row>
    <row r="37" spans="1:2" ht="25.15" customHeight="1" x14ac:dyDescent="0.25">
      <c r="A37" s="2">
        <v>13</v>
      </c>
      <c r="B37" s="2" t="s">
        <v>111</v>
      </c>
    </row>
    <row r="38" spans="1:2" ht="25.15" customHeight="1" x14ac:dyDescent="0.25">
      <c r="A38" s="2">
        <v>14</v>
      </c>
      <c r="B38" s="2" t="s">
        <v>112</v>
      </c>
    </row>
    <row r="39" spans="1:2" ht="25.15" customHeight="1" x14ac:dyDescent="0.25">
      <c r="A39" s="2">
        <v>15</v>
      </c>
      <c r="B39" s="2" t="s">
        <v>113</v>
      </c>
    </row>
    <row r="40" spans="1:2" ht="25.15" customHeight="1" x14ac:dyDescent="0.25">
      <c r="A40" s="2">
        <v>16</v>
      </c>
      <c r="B40" s="2" t="s">
        <v>110</v>
      </c>
    </row>
    <row r="41" spans="1:2" ht="25.15" customHeight="1" x14ac:dyDescent="0.25">
      <c r="A41" s="2">
        <v>17</v>
      </c>
      <c r="B41" s="2" t="s">
        <v>109</v>
      </c>
    </row>
    <row r="42" spans="1:2" ht="25.15" customHeight="1" x14ac:dyDescent="0.25">
      <c r="A42" s="2">
        <v>18</v>
      </c>
      <c r="B42" s="2" t="s">
        <v>114</v>
      </c>
    </row>
  </sheetData>
  <sheetProtection password="C5E3" sheet="1" objects="1" scenarios="1"/>
  <sortState ref="B25:B42">
    <sortCondition ref="B25"/>
  </sortState>
  <pageMargins left="0.7" right="0.7" top="0.78740157499999996" bottom="0.78740157499999996" header="0.3" footer="0.3"/>
  <pageSetup paperSize="9" scale="64" orientation="landscape" r:id="rId1"/>
  <tableParts count="5">
    <tablePart r:id="rId2"/>
    <tablePart r:id="rId3"/>
    <tablePart r:id="rId4"/>
    <tablePart r:id="rId5"/>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K25"/>
  <sheetViews>
    <sheetView zoomScaleNormal="100" workbookViewId="0">
      <selection activeCell="E24" sqref="E24"/>
    </sheetView>
  </sheetViews>
  <sheetFormatPr defaultColWidth="25.7109375" defaultRowHeight="25.15" customHeight="1" x14ac:dyDescent="0.25"/>
  <cols>
    <col min="1" max="1" width="26.7109375" style="2" customWidth="1"/>
    <col min="2" max="2" width="20.7109375" style="2" customWidth="1"/>
    <col min="3" max="3" width="10.7109375" style="2" customWidth="1"/>
    <col min="4" max="4" width="5.7109375" style="2" customWidth="1"/>
    <col min="5" max="5" width="25.7109375" style="2"/>
    <col min="6" max="6" width="20.7109375" style="2" customWidth="1"/>
    <col min="7" max="7" width="10.7109375" style="2" customWidth="1"/>
    <col min="8" max="8" width="5.7109375" style="2" customWidth="1"/>
    <col min="9" max="9" width="33" style="2" customWidth="1"/>
    <col min="10" max="10" width="20.7109375" style="2" customWidth="1"/>
    <col min="11" max="11" width="10.7109375" style="2" customWidth="1"/>
    <col min="12" max="16384" width="25.7109375" style="2"/>
  </cols>
  <sheetData>
    <row r="1" spans="1:11" ht="25.15" customHeight="1" x14ac:dyDescent="0.25">
      <c r="A1" s="1" t="s">
        <v>1</v>
      </c>
      <c r="B1" s="2" t="s">
        <v>78</v>
      </c>
      <c r="C1" s="2" t="s">
        <v>29</v>
      </c>
      <c r="E1" s="1" t="s">
        <v>55</v>
      </c>
      <c r="F1" s="2" t="s">
        <v>78</v>
      </c>
      <c r="G1" s="2" t="s">
        <v>29</v>
      </c>
      <c r="I1" s="1" t="s">
        <v>61</v>
      </c>
      <c r="J1" s="2" t="s">
        <v>78</v>
      </c>
      <c r="K1" s="2" t="s">
        <v>29</v>
      </c>
    </row>
    <row r="2" spans="1:11" ht="25.15" customHeight="1" x14ac:dyDescent="0.25">
      <c r="A2" s="2" t="s">
        <v>20</v>
      </c>
      <c r="B2" s="2" t="s">
        <v>21</v>
      </c>
      <c r="C2" s="5" t="s">
        <v>169</v>
      </c>
      <c r="E2" s="2" t="s">
        <v>70</v>
      </c>
      <c r="F2" s="2" t="s">
        <v>24</v>
      </c>
      <c r="G2" s="5"/>
      <c r="I2" s="2" t="s">
        <v>56</v>
      </c>
      <c r="J2" s="2" t="s">
        <v>23</v>
      </c>
      <c r="K2" s="5"/>
    </row>
    <row r="3" spans="1:11" ht="25.15" customHeight="1" x14ac:dyDescent="0.25">
      <c r="B3" s="2" t="s">
        <v>22</v>
      </c>
      <c r="C3" s="5" t="s">
        <v>169</v>
      </c>
      <c r="F3" s="2" t="s">
        <v>173</v>
      </c>
      <c r="G3" s="5" t="s">
        <v>170</v>
      </c>
      <c r="J3" s="2" t="s">
        <v>24</v>
      </c>
      <c r="K3" s="5"/>
    </row>
    <row r="4" spans="1:11" ht="25.15" customHeight="1" x14ac:dyDescent="0.25">
      <c r="B4" s="2" t="s">
        <v>90</v>
      </c>
      <c r="C4" s="5" t="s">
        <v>170</v>
      </c>
      <c r="F4" s="2" t="s">
        <v>65</v>
      </c>
      <c r="G4" s="5" t="s">
        <v>171</v>
      </c>
      <c r="I4" s="2" t="s">
        <v>57</v>
      </c>
      <c r="J4" s="2" t="s">
        <v>23</v>
      </c>
      <c r="K4" s="5" t="s">
        <v>169</v>
      </c>
    </row>
    <row r="5" spans="1:11" ht="25.15" customHeight="1" x14ac:dyDescent="0.25">
      <c r="B5" s="2" t="s">
        <v>91</v>
      </c>
      <c r="C5" s="5" t="s">
        <v>171</v>
      </c>
      <c r="F5" s="2" t="s">
        <v>66</v>
      </c>
      <c r="G5" s="5" t="s">
        <v>172</v>
      </c>
      <c r="J5" s="2" t="s">
        <v>24</v>
      </c>
      <c r="K5" s="5"/>
    </row>
    <row r="6" spans="1:11" ht="25.15" customHeight="1" x14ac:dyDescent="0.25">
      <c r="C6" s="5"/>
      <c r="E6" s="2" t="s">
        <v>71</v>
      </c>
      <c r="F6" s="2" t="s">
        <v>24</v>
      </c>
      <c r="G6" s="5"/>
      <c r="I6" s="2" t="s">
        <v>58</v>
      </c>
      <c r="J6" s="2" t="s">
        <v>23</v>
      </c>
      <c r="K6" s="5" t="s">
        <v>170</v>
      </c>
    </row>
    <row r="7" spans="1:11" ht="25.15" customHeight="1" x14ac:dyDescent="0.25">
      <c r="A7" s="2" t="s">
        <v>26</v>
      </c>
      <c r="B7" s="2" t="s">
        <v>23</v>
      </c>
      <c r="C7" s="5"/>
      <c r="F7" s="2" t="s">
        <v>173</v>
      </c>
      <c r="G7" s="5"/>
      <c r="J7" s="2" t="s">
        <v>24</v>
      </c>
      <c r="K7" s="5"/>
    </row>
    <row r="8" spans="1:11" ht="25.15" customHeight="1" x14ac:dyDescent="0.25">
      <c r="B8" s="2" t="s">
        <v>24</v>
      </c>
      <c r="C8" s="5"/>
      <c r="F8" s="2" t="s">
        <v>65</v>
      </c>
      <c r="G8" s="5"/>
      <c r="I8" s="2" t="s">
        <v>59</v>
      </c>
      <c r="J8" s="2" t="s">
        <v>23</v>
      </c>
      <c r="K8" s="5" t="s">
        <v>169</v>
      </c>
    </row>
    <row r="9" spans="1:11" ht="25.15" customHeight="1" x14ac:dyDescent="0.25">
      <c r="A9" s="2" t="s">
        <v>25</v>
      </c>
      <c r="B9" s="2" t="s">
        <v>23</v>
      </c>
      <c r="C9" s="5"/>
      <c r="F9" s="2" t="s">
        <v>66</v>
      </c>
      <c r="G9" s="5"/>
      <c r="J9" s="2" t="s">
        <v>24</v>
      </c>
      <c r="K9" s="5"/>
    </row>
    <row r="10" spans="1:11" ht="25.15" customHeight="1" x14ac:dyDescent="0.25">
      <c r="B10" s="2" t="s">
        <v>24</v>
      </c>
      <c r="C10" s="5"/>
      <c r="E10" s="2" t="s">
        <v>67</v>
      </c>
      <c r="F10" s="2" t="s">
        <v>24</v>
      </c>
      <c r="G10" s="5"/>
      <c r="I10" s="2" t="s">
        <v>60</v>
      </c>
      <c r="J10" s="2" t="s">
        <v>23</v>
      </c>
      <c r="K10" s="5" t="s">
        <v>169</v>
      </c>
    </row>
    <row r="11" spans="1:11" ht="25.15" customHeight="1" x14ac:dyDescent="0.25">
      <c r="A11" s="2" t="s">
        <v>27</v>
      </c>
      <c r="B11" s="2" t="s">
        <v>23</v>
      </c>
      <c r="C11" s="5"/>
      <c r="F11" s="2" t="s">
        <v>173</v>
      </c>
      <c r="G11" s="5" t="s">
        <v>170</v>
      </c>
      <c r="J11" s="2" t="s">
        <v>24</v>
      </c>
      <c r="K11" s="5"/>
    </row>
    <row r="12" spans="1:11" ht="25.15" customHeight="1" x14ac:dyDescent="0.25">
      <c r="B12" s="2" t="s">
        <v>24</v>
      </c>
      <c r="C12" s="5"/>
      <c r="F12" s="2" t="s">
        <v>65</v>
      </c>
      <c r="G12" s="5" t="s">
        <v>170</v>
      </c>
      <c r="I12" s="2" t="s">
        <v>62</v>
      </c>
      <c r="J12" s="2" t="s">
        <v>23</v>
      </c>
      <c r="K12" s="5" t="s">
        <v>171</v>
      </c>
    </row>
    <row r="13" spans="1:11" ht="25.15" customHeight="1" x14ac:dyDescent="0.25">
      <c r="A13" s="2" t="s">
        <v>28</v>
      </c>
      <c r="B13" s="2" t="s">
        <v>23</v>
      </c>
      <c r="C13" s="5"/>
      <c r="F13" s="2" t="s">
        <v>66</v>
      </c>
      <c r="G13" s="5" t="s">
        <v>171</v>
      </c>
      <c r="J13" s="2" t="s">
        <v>24</v>
      </c>
      <c r="K13" s="5"/>
    </row>
    <row r="14" spans="1:11" ht="25.15" customHeight="1" x14ac:dyDescent="0.25">
      <c r="B14" s="2" t="s">
        <v>24</v>
      </c>
      <c r="C14" s="5"/>
      <c r="F14" s="2" t="s">
        <v>68</v>
      </c>
      <c r="G14" s="5" t="s">
        <v>172</v>
      </c>
      <c r="I14" s="2" t="s">
        <v>63</v>
      </c>
      <c r="J14" s="2" t="s">
        <v>23</v>
      </c>
      <c r="K14" s="5" t="s">
        <v>170</v>
      </c>
    </row>
    <row r="15" spans="1:11" ht="25.15" customHeight="1" x14ac:dyDescent="0.25">
      <c r="F15" s="2" t="s">
        <v>140</v>
      </c>
      <c r="G15" s="5" t="s">
        <v>172</v>
      </c>
      <c r="J15" s="2" t="s">
        <v>24</v>
      </c>
      <c r="K15" s="5"/>
    </row>
    <row r="16" spans="1:11" ht="25.15" customHeight="1" x14ac:dyDescent="0.25">
      <c r="E16" s="2" t="s">
        <v>73</v>
      </c>
      <c r="F16" s="2" t="s">
        <v>24</v>
      </c>
      <c r="G16" s="5"/>
    </row>
    <row r="17" spans="5:7" ht="25.15" customHeight="1" x14ac:dyDescent="0.25">
      <c r="F17" s="2" t="s">
        <v>173</v>
      </c>
      <c r="G17" s="5"/>
    </row>
    <row r="18" spans="5:7" ht="25.15" customHeight="1" x14ac:dyDescent="0.25">
      <c r="F18" s="2" t="s">
        <v>65</v>
      </c>
      <c r="G18" s="5"/>
    </row>
    <row r="19" spans="5:7" ht="25.15" customHeight="1" x14ac:dyDescent="0.25">
      <c r="F19" s="2" t="s">
        <v>66</v>
      </c>
      <c r="G19" s="5"/>
    </row>
    <row r="20" spans="5:7" ht="25.15" customHeight="1" x14ac:dyDescent="0.25">
      <c r="E20" s="2" t="s">
        <v>69</v>
      </c>
      <c r="F20" s="2" t="s">
        <v>23</v>
      </c>
      <c r="G20" s="5" t="s">
        <v>171</v>
      </c>
    </row>
    <row r="21" spans="5:7" ht="25.15" customHeight="1" x14ac:dyDescent="0.25">
      <c r="F21" s="2" t="s">
        <v>24</v>
      </c>
      <c r="G21" s="5"/>
    </row>
    <row r="22" spans="5:7" ht="25.15" customHeight="1" x14ac:dyDescent="0.25">
      <c r="E22" s="2" t="s">
        <v>72</v>
      </c>
      <c r="F22" s="2" t="s">
        <v>24</v>
      </c>
      <c r="G22" s="5"/>
    </row>
    <row r="23" spans="5:7" ht="25.15" customHeight="1" x14ac:dyDescent="0.25">
      <c r="F23" s="2" t="s">
        <v>65</v>
      </c>
      <c r="G23" s="5" t="s">
        <v>170</v>
      </c>
    </row>
    <row r="24" spans="5:7" ht="25.15" customHeight="1" x14ac:dyDescent="0.25">
      <c r="F24" s="2" t="s">
        <v>66</v>
      </c>
      <c r="G24" s="5" t="s">
        <v>171</v>
      </c>
    </row>
    <row r="25" spans="5:7" ht="25.15" customHeight="1" x14ac:dyDescent="0.25">
      <c r="F25" s="2" t="s">
        <v>68</v>
      </c>
      <c r="G25" s="5" t="s">
        <v>172</v>
      </c>
    </row>
  </sheetData>
  <sheetProtection password="C5E3" sheet="1" objects="1" scenarios="1"/>
  <pageMargins left="0.7" right="0.7" top="0.78740157499999996" bottom="0.78740157499999996" header="0.3" footer="0.3"/>
  <pageSetup paperSize="9" scale="56" orientation="landscape"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dimension ref="A1:I55"/>
  <sheetViews>
    <sheetView workbookViewId="0">
      <pane ySplit="3" topLeftCell="A61" activePane="bottomLeft" state="frozen"/>
      <selection pane="bottomLeft" activeCell="E48" sqref="E48"/>
    </sheetView>
  </sheetViews>
  <sheetFormatPr defaultColWidth="9.28515625" defaultRowHeight="20.100000000000001" customHeight="1" x14ac:dyDescent="0.25"/>
  <cols>
    <col min="1" max="1" width="26.28515625" style="28" customWidth="1"/>
    <col min="2" max="2" width="30.7109375" style="28" customWidth="1"/>
    <col min="3" max="3" width="9.28515625" style="28"/>
    <col min="4" max="4" width="11.28515625" style="30" bestFit="1" customWidth="1"/>
    <col min="5" max="5" width="9.28515625" style="30"/>
    <col min="6" max="6" width="18.7109375" style="28" customWidth="1"/>
    <col min="7" max="7" width="9.28515625" style="28"/>
    <col min="8" max="8" width="20.28515625" style="28" customWidth="1"/>
    <col min="9" max="16384" width="9.28515625" style="28"/>
  </cols>
  <sheetData>
    <row r="1" spans="1:5" ht="20.100000000000001" customHeight="1" x14ac:dyDescent="0.25">
      <c r="A1" s="28" t="str">
        <f>ListKategorizace!A3</f>
        <v>Identifikace objektu:</v>
      </c>
      <c r="B1" s="29" t="str">
        <f>ListKategorizace!B3</f>
        <v>Nýřany 84 - výpravní budova</v>
      </c>
      <c r="C1" s="30"/>
    </row>
    <row r="2" spans="1:5" ht="20.100000000000001" customHeight="1" x14ac:dyDescent="0.25">
      <c r="A2" s="28" t="str">
        <f>ListKategorizace!A5</f>
        <v>Identifikátor objektu:</v>
      </c>
      <c r="B2" s="29" t="str">
        <f>ListKategorizace!B5</f>
        <v>ZDC.32.B25027</v>
      </c>
      <c r="C2" s="30"/>
    </row>
    <row r="3" spans="1:5" ht="20.100000000000001" customHeight="1" x14ac:dyDescent="0.25">
      <c r="B3" s="29"/>
      <c r="C3" s="31" t="s">
        <v>96</v>
      </c>
      <c r="D3" s="31" t="s">
        <v>95</v>
      </c>
      <c r="E3" s="31" t="s">
        <v>135</v>
      </c>
    </row>
    <row r="4" spans="1:5" ht="20.100000000000001" customHeight="1" x14ac:dyDescent="0.25">
      <c r="A4" s="28" t="str">
        <f>ListKategorizace!A9</f>
        <v>Vlastnické vztahy:</v>
      </c>
      <c r="C4" s="32">
        <f>IF(ListKategorizace!G9&gt;0,1/ListKategorizace!G9,0)</f>
        <v>1</v>
      </c>
    </row>
    <row r="5" spans="1:5" ht="5.0999999999999996" customHeight="1" x14ac:dyDescent="0.25">
      <c r="C5" s="32"/>
    </row>
    <row r="6" spans="1:5" ht="20.100000000000001" customHeight="1" x14ac:dyDescent="0.25">
      <c r="A6" s="33" t="str">
        <f>ListKategorizace!A14</f>
        <v>Skupina parametrů:</v>
      </c>
      <c r="B6" s="33" t="str">
        <f>ListKategorizace!B14</f>
        <v>Osoby - průměrný počet za den</v>
      </c>
      <c r="C6" s="34">
        <v>0.35</v>
      </c>
      <c r="D6" s="35">
        <f>SUM(E7:E10)</f>
        <v>1.9000000000000004</v>
      </c>
      <c r="E6" s="35">
        <f>C6*D6</f>
        <v>0.66500000000000004</v>
      </c>
    </row>
    <row r="7" spans="1:5" ht="20.100000000000001" customHeight="1" x14ac:dyDescent="0.25">
      <c r="A7" s="28" t="str">
        <f>ListKategorizace!A16</f>
        <v>Cestující</v>
      </c>
      <c r="C7" s="36">
        <v>0.45</v>
      </c>
      <c r="D7" s="30">
        <f>IF(ListKategorizace!G16&gt;0,ListKategorizace!G16-1,0)</f>
        <v>3</v>
      </c>
      <c r="E7" s="32">
        <f>C7*D7</f>
        <v>1.35</v>
      </c>
    </row>
    <row r="8" spans="1:5" ht="20.100000000000001" customHeight="1" x14ac:dyDescent="0.25">
      <c r="A8" s="28" t="str">
        <f>ListKategorizace!A18</f>
        <v>Zaměstnanci Správy železnic</v>
      </c>
      <c r="C8" s="36">
        <v>0.35</v>
      </c>
      <c r="D8" s="30">
        <f>IF(ListKategorizace!G18&gt;0,ListKategorizace!G18-1,0)</f>
        <v>1</v>
      </c>
      <c r="E8" s="32">
        <f>C8*D8</f>
        <v>0.35</v>
      </c>
    </row>
    <row r="9" spans="1:5" ht="20.100000000000001" customHeight="1" x14ac:dyDescent="0.25">
      <c r="A9" s="28" t="str">
        <f>ListKategorizace!A20</f>
        <v>Zaměstnanci nájemců</v>
      </c>
      <c r="C9" s="36">
        <v>0.1</v>
      </c>
      <c r="D9" s="30">
        <f>IF(ListKategorizace!G20&gt;0,ListKategorizace!G20-1,0)</f>
        <v>1</v>
      </c>
      <c r="E9" s="32">
        <f>C9*D9</f>
        <v>0.1</v>
      </c>
    </row>
    <row r="10" spans="1:5" ht="20.100000000000001" customHeight="1" x14ac:dyDescent="0.25">
      <c r="A10" s="28" t="str">
        <f>ListKategorizace!A22</f>
        <v>Návštěvy</v>
      </c>
      <c r="C10" s="36">
        <v>0.1</v>
      </c>
      <c r="D10" s="30">
        <f>IF(ListKategorizace!G22&gt;0,ListKategorizace!G22-1,0)</f>
        <v>1</v>
      </c>
      <c r="E10" s="32">
        <f>C10*D10</f>
        <v>0.1</v>
      </c>
    </row>
    <row r="11" spans="1:5" ht="20.100000000000001" customHeight="1" x14ac:dyDescent="0.25">
      <c r="A11" s="37" t="s">
        <v>133</v>
      </c>
      <c r="B11" s="37"/>
      <c r="C11" s="38">
        <f>SUM(C7:C10)</f>
        <v>1</v>
      </c>
    </row>
    <row r="12" spans="1:5" ht="20.100000000000001" customHeight="1" x14ac:dyDescent="0.25">
      <c r="A12" s="33" t="str">
        <f>ListKategorizace!A26</f>
        <v>Skupina parametrů:</v>
      </c>
      <c r="B12" s="33" t="str">
        <f>ListKategorizace!B26</f>
        <v>Majetek</v>
      </c>
      <c r="C12" s="34">
        <v>0.15</v>
      </c>
      <c r="D12" s="35">
        <f>E13+SUM(E20:E22)</f>
        <v>2.8724999999999996</v>
      </c>
      <c r="E12" s="35">
        <f>D12*C12</f>
        <v>0.43087499999999995</v>
      </c>
    </row>
    <row r="13" spans="1:5" ht="20.100000000000001" customHeight="1" x14ac:dyDescent="0.25">
      <c r="A13" s="28" t="str">
        <f>Parametry_OBJEKTŮ!F2</f>
        <v>Finanční hotovost a ceniny</v>
      </c>
      <c r="C13" s="36">
        <v>0.15</v>
      </c>
      <c r="D13" s="32">
        <f>SUM(E14:E18)</f>
        <v>0.15</v>
      </c>
      <c r="E13" s="32">
        <f t="shared" ref="E13:E18" si="0">C13*D13</f>
        <v>2.2499999999999999E-2</v>
      </c>
    </row>
    <row r="14" spans="1:5" ht="20.100000000000001" customHeight="1" x14ac:dyDescent="0.25">
      <c r="B14" s="39" t="str">
        <f>ListKategorizace!A28</f>
        <v>Pokladna Správy železnic</v>
      </c>
      <c r="C14" s="40">
        <v>0.4</v>
      </c>
      <c r="D14" s="41">
        <f>IF(ListKategorizace!G28=1,ListKategorizace!G28*ListKategorizace!G31,0)</f>
        <v>0</v>
      </c>
      <c r="E14" s="42">
        <f t="shared" si="0"/>
        <v>0</v>
      </c>
    </row>
    <row r="15" spans="1:5" ht="20.100000000000001" customHeight="1" x14ac:dyDescent="0.25">
      <c r="B15" s="39" t="str">
        <f>ListKategorizace!A33</f>
        <v>Pokladna nájemce (dopravce)</v>
      </c>
      <c r="C15" s="40">
        <v>0.15</v>
      </c>
      <c r="D15" s="41">
        <f>IF(ListKategorizace!G33=1,1,0)</f>
        <v>1</v>
      </c>
      <c r="E15" s="42">
        <f t="shared" si="0"/>
        <v>0.15</v>
      </c>
    </row>
    <row r="16" spans="1:5" ht="20.100000000000001" customHeight="1" x14ac:dyDescent="0.25">
      <c r="B16" s="39" t="str">
        <f>ListKategorizace!A35</f>
        <v>Bankomat</v>
      </c>
      <c r="C16" s="40">
        <v>0.15</v>
      </c>
      <c r="D16" s="30">
        <f>IF(ListKategorizace!G35=1,1,0)</f>
        <v>0</v>
      </c>
      <c r="E16" s="42">
        <f t="shared" si="0"/>
        <v>0</v>
      </c>
    </row>
    <row r="17" spans="1:5" ht="20.100000000000001" customHeight="1" x14ac:dyDescent="0.25">
      <c r="B17" s="39" t="str">
        <f>ListKategorizace!A37</f>
        <v>Směnárna</v>
      </c>
      <c r="C17" s="40">
        <v>0.15</v>
      </c>
      <c r="D17" s="41">
        <f>IF(ListKategorizace!G37=1,1,0)</f>
        <v>0</v>
      </c>
      <c r="E17" s="42">
        <f t="shared" si="0"/>
        <v>0</v>
      </c>
    </row>
    <row r="18" spans="1:5" ht="20.100000000000001" customHeight="1" x14ac:dyDescent="0.25">
      <c r="B18" s="39" t="str">
        <f>ListKategorizace!A39</f>
        <v>Pobočka pošty, banky</v>
      </c>
      <c r="C18" s="40">
        <v>0.15</v>
      </c>
      <c r="D18" s="41">
        <f>IF(ListKategorizace!G39=1,1,0)</f>
        <v>0</v>
      </c>
      <c r="E18" s="42">
        <f t="shared" si="0"/>
        <v>0</v>
      </c>
    </row>
    <row r="19" spans="1:5" ht="20.100000000000001" customHeight="1" x14ac:dyDescent="0.25">
      <c r="B19" s="43" t="s">
        <v>134</v>
      </c>
      <c r="C19" s="44">
        <f>SUM(C14:C18)</f>
        <v>1</v>
      </c>
    </row>
    <row r="20" spans="1:5" ht="20.100000000000001" customHeight="1" x14ac:dyDescent="0.25">
      <c r="A20" s="28" t="str">
        <f>ListKategorizace!A41</f>
        <v>Užitná plocha nemovitosti</v>
      </c>
      <c r="C20" s="36">
        <v>0.35</v>
      </c>
      <c r="D20" s="30">
        <f>ListKategorizace!G41</f>
        <v>3</v>
      </c>
      <c r="E20" s="32">
        <f>C20*D20</f>
        <v>1.0499999999999998</v>
      </c>
    </row>
    <row r="21" spans="1:5" ht="20.100000000000001" customHeight="1" x14ac:dyDescent="0.25">
      <c r="A21" s="28" t="str">
        <f>ListKategorizace!A43</f>
        <v>Důležitost objektu</v>
      </c>
      <c r="C21" s="36">
        <v>0.45</v>
      </c>
      <c r="D21" s="30">
        <f>ListKategorizace!G43</f>
        <v>4</v>
      </c>
      <c r="E21" s="32">
        <f>C21*D21</f>
        <v>1.8</v>
      </c>
    </row>
    <row r="22" spans="1:5" ht="20.100000000000001" customHeight="1" x14ac:dyDescent="0.25">
      <c r="A22" s="28" t="str">
        <f>ListKategorizace!A45</f>
        <v>Památková ochrana</v>
      </c>
      <c r="C22" s="36">
        <v>0.05</v>
      </c>
      <c r="D22" s="30">
        <f>IF(ListKategorizace!G45=1,1,0)</f>
        <v>0</v>
      </c>
      <c r="E22" s="32">
        <f>C22*D22</f>
        <v>0</v>
      </c>
    </row>
    <row r="23" spans="1:5" ht="20.100000000000001" customHeight="1" x14ac:dyDescent="0.25">
      <c r="A23" s="37" t="s">
        <v>133</v>
      </c>
      <c r="B23" s="37"/>
      <c r="C23" s="38">
        <f>C13+C20+C21+C22</f>
        <v>1</v>
      </c>
    </row>
    <row r="24" spans="1:5" ht="20.100000000000001" customHeight="1" x14ac:dyDescent="0.25">
      <c r="A24" s="33" t="str">
        <f>ListKategorizace!A49</f>
        <v>Skupina parametrů:</v>
      </c>
      <c r="B24" s="33" t="str">
        <f>ListKategorizace!B49</f>
        <v>Technologie</v>
      </c>
      <c r="C24" s="34">
        <v>0.3</v>
      </c>
      <c r="D24" s="35">
        <f>D31*SUM(E25:E30)</f>
        <v>5.7500000000000009</v>
      </c>
      <c r="E24" s="35">
        <f t="shared" ref="E24:E30" si="1">C24*D24</f>
        <v>1.7250000000000003</v>
      </c>
    </row>
    <row r="25" spans="1:5" ht="20.100000000000001" customHeight="1" x14ac:dyDescent="0.25">
      <c r="A25" s="28" t="str">
        <f>ListKategorizace!A51</f>
        <v>Dodávky elektrické energie</v>
      </c>
      <c r="C25" s="36">
        <v>0.15</v>
      </c>
      <c r="D25" s="30">
        <f>IF(ListKategorizace!G51&gt;0,ListKategorizace!G51-1,0)</f>
        <v>1</v>
      </c>
      <c r="E25" s="32">
        <f t="shared" si="1"/>
        <v>0.15</v>
      </c>
    </row>
    <row r="26" spans="1:5" ht="20.100000000000001" customHeight="1" x14ac:dyDescent="0.25">
      <c r="A26" s="28" t="str">
        <f>ListKategorizace!A53</f>
        <v>Drážní zabezpečovací zařízení</v>
      </c>
      <c r="C26" s="36">
        <v>0.2</v>
      </c>
      <c r="D26" s="30">
        <f>IF(ListKategorizace!G53&gt;0,ListKategorizace!G53-1,0)</f>
        <v>2</v>
      </c>
      <c r="E26" s="32">
        <f t="shared" si="1"/>
        <v>0.4</v>
      </c>
    </row>
    <row r="27" spans="1:5" ht="20.100000000000001" customHeight="1" x14ac:dyDescent="0.25">
      <c r="A27" s="28" t="str">
        <f>ListKategorizace!A55</f>
        <v>Telekomunikační zařízení</v>
      </c>
      <c r="C27" s="36">
        <v>0.15</v>
      </c>
      <c r="D27" s="30">
        <f>IF(ListKategorizace!G55&gt;0,ListKategorizace!G55-1,0)</f>
        <v>2</v>
      </c>
      <c r="E27" s="32">
        <f t="shared" si="1"/>
        <v>0.3</v>
      </c>
    </row>
    <row r="28" spans="1:5" ht="20.100000000000001" customHeight="1" x14ac:dyDescent="0.25">
      <c r="A28" s="28" t="str">
        <f>ListKategorizace!A57</f>
        <v>Server</v>
      </c>
      <c r="C28" s="36">
        <v>0.2</v>
      </c>
      <c r="D28" s="30">
        <f>IF(ListKategorizace!G57&gt;0,ListKategorizace!G57-1,0)</f>
        <v>0</v>
      </c>
      <c r="E28" s="32">
        <f t="shared" si="1"/>
        <v>0</v>
      </c>
    </row>
    <row r="29" spans="1:5" ht="20.100000000000001" customHeight="1" x14ac:dyDescent="0.25">
      <c r="A29" s="28" t="str">
        <f>ListKategorizace!A59</f>
        <v>Řídící (dohledové) pracoviště</v>
      </c>
      <c r="C29" s="36">
        <v>0.2</v>
      </c>
      <c r="D29" s="30">
        <f>IF(ListKategorizace!G59&gt;0,ListKategorizace!G59-1,0)</f>
        <v>1</v>
      </c>
      <c r="E29" s="32">
        <f t="shared" si="1"/>
        <v>0.2</v>
      </c>
    </row>
    <row r="30" spans="1:5" ht="20.100000000000001" customHeight="1" x14ac:dyDescent="0.25">
      <c r="A30" s="28" t="str">
        <f>ListKategorizace!A61</f>
        <v>Dopravní kancelář</v>
      </c>
      <c r="C30" s="36">
        <v>0.1</v>
      </c>
      <c r="D30" s="30">
        <f>IF(ListKategorizace!G61=1,1,0)</f>
        <v>1</v>
      </c>
      <c r="E30" s="32">
        <f t="shared" si="1"/>
        <v>0.1</v>
      </c>
    </row>
    <row r="31" spans="1:5" ht="20.100000000000001" customHeight="1" x14ac:dyDescent="0.25">
      <c r="A31" s="37" t="s">
        <v>133</v>
      </c>
      <c r="B31" s="37"/>
      <c r="C31" s="38">
        <f>SUM(C25:C30)</f>
        <v>0.99999999999999989</v>
      </c>
      <c r="D31" s="45">
        <f>6-COUNTIF(D25:D30,0)</f>
        <v>5</v>
      </c>
    </row>
    <row r="32" spans="1:5" ht="20.100000000000001" customHeight="1" x14ac:dyDescent="0.25">
      <c r="A32" s="33" t="str">
        <f>ListKategorizace!A65</f>
        <v>Skupina parametrů:</v>
      </c>
      <c r="B32" s="33" t="str">
        <f>ListKategorizace!B65</f>
        <v>Informace (mimo datová úložiště)</v>
      </c>
      <c r="C32" s="46">
        <v>0.1</v>
      </c>
      <c r="D32" s="35">
        <f>D40*SUM(E33:E39)</f>
        <v>0.5</v>
      </c>
      <c r="E32" s="35">
        <f>C32*D32</f>
        <v>0.05</v>
      </c>
    </row>
    <row r="33" spans="1:5" ht="20.100000000000001" customHeight="1" x14ac:dyDescent="0.25">
      <c r="A33" s="28" t="str">
        <f>ListKategorizace!A67</f>
        <v>Osobní údaje</v>
      </c>
      <c r="C33" s="47">
        <v>0.1</v>
      </c>
      <c r="D33" s="30">
        <f>IF(ListKategorizace!G67=1,1,0)</f>
        <v>1</v>
      </c>
      <c r="E33" s="32">
        <f>C33*D33</f>
        <v>0.1</v>
      </c>
    </row>
    <row r="34" spans="1:5" ht="20.100000000000001" customHeight="1" x14ac:dyDescent="0.25">
      <c r="A34" s="28" t="str">
        <f>ListKategorizace!A69</f>
        <v>Zvláštní kategorie osobních údajů</v>
      </c>
      <c r="C34" s="47">
        <v>0.15</v>
      </c>
      <c r="D34" s="30">
        <f>IF(ListKategorizace!G69=1,1,0)</f>
        <v>0</v>
      </c>
      <c r="E34" s="32">
        <f t="shared" ref="E34:E39" si="2">C34*D34</f>
        <v>0</v>
      </c>
    </row>
    <row r="35" spans="1:5" ht="20.100000000000001" customHeight="1" x14ac:dyDescent="0.25">
      <c r="A35" s="28" t="str">
        <f>ListKategorizace!A71</f>
        <v>Zvláštní skutečnosti (krizový zákon)</v>
      </c>
      <c r="C35" s="47">
        <v>0.15</v>
      </c>
      <c r="D35" s="30">
        <f>IF(ListKategorizace!G71=1,1,0)</f>
        <v>1</v>
      </c>
      <c r="E35" s="32">
        <f t="shared" si="2"/>
        <v>0.15</v>
      </c>
    </row>
    <row r="36" spans="1:5" ht="20.100000000000001" customHeight="1" x14ac:dyDescent="0.25">
      <c r="A36" s="28" t="str">
        <f>ListKategorizace!A73</f>
        <v>Obchodní tajemství (Občanský zákoník)</v>
      </c>
      <c r="C36" s="47">
        <v>0.15</v>
      </c>
      <c r="D36" s="30">
        <f>IF(ListKategorizace!G73=1,1,0)</f>
        <v>0</v>
      </c>
      <c r="E36" s="32">
        <f t="shared" si="2"/>
        <v>0</v>
      </c>
    </row>
    <row r="37" spans="1:5" ht="20.100000000000001" customHeight="1" x14ac:dyDescent="0.25">
      <c r="A37" s="28" t="str">
        <f>ListKategorizace!A75</f>
        <v>Utajované informace</v>
      </c>
      <c r="C37" s="47">
        <v>0.15</v>
      </c>
      <c r="D37" s="30">
        <f>IF(ListKategorizace!G75=1,1,0)</f>
        <v>0</v>
      </c>
      <c r="E37" s="32">
        <f t="shared" si="2"/>
        <v>0</v>
      </c>
    </row>
    <row r="38" spans="1:5" ht="20.100000000000001" customHeight="1" x14ac:dyDescent="0.25">
      <c r="A38" s="28" t="str">
        <f>ListKategorizace!A77</f>
        <v>Spisovna (zákon o archivnictví a spisové službě )</v>
      </c>
      <c r="C38" s="47">
        <v>0.1</v>
      </c>
      <c r="D38" s="30">
        <f>IF(ListKategorizace!G77=1,1,0)</f>
        <v>0</v>
      </c>
      <c r="E38" s="32">
        <f t="shared" si="2"/>
        <v>0</v>
      </c>
    </row>
    <row r="39" spans="1:5" ht="20.100000000000001" customHeight="1" x14ac:dyDescent="0.25">
      <c r="A39" s="28" t="str">
        <f>ListKategorizace!A79</f>
        <v>Archiv (zákon o archivnictví a spisové službě )</v>
      </c>
      <c r="C39" s="47">
        <v>0.2</v>
      </c>
      <c r="D39" s="30">
        <f>IF(ListKategorizace!G79=1,1,0)</f>
        <v>0</v>
      </c>
      <c r="E39" s="32">
        <f t="shared" si="2"/>
        <v>0</v>
      </c>
    </row>
    <row r="40" spans="1:5" ht="20.100000000000001" customHeight="1" x14ac:dyDescent="0.25">
      <c r="A40" s="37" t="s">
        <v>133</v>
      </c>
      <c r="B40" s="37"/>
      <c r="C40" s="38">
        <f>SUM(C33:C39)</f>
        <v>1</v>
      </c>
      <c r="D40" s="45">
        <f>7-COUNTIF(D33:D39,0)</f>
        <v>2</v>
      </c>
      <c r="E40" s="32"/>
    </row>
    <row r="41" spans="1:5" ht="20.100000000000001" customHeight="1" x14ac:dyDescent="0.25">
      <c r="A41" s="33" t="str">
        <f>ListKategorizace!A83</f>
        <v>Skupina parametrů:</v>
      </c>
      <c r="B41" s="33" t="str">
        <f>ListKategorizace!B83</f>
        <v>Měkké cíle</v>
      </c>
      <c r="C41" s="46">
        <v>0.1</v>
      </c>
      <c r="D41" s="35">
        <f>D47*SUM(E42:E46)</f>
        <v>5</v>
      </c>
      <c r="E41" s="35">
        <f t="shared" ref="E41:E46" si="3">C41*D41</f>
        <v>0.5</v>
      </c>
    </row>
    <row r="42" spans="1:5" ht="20.100000000000001" customHeight="1" x14ac:dyDescent="0.25">
      <c r="A42" s="28" t="str">
        <f>ListKategorizace!A85</f>
        <v>Komerční prostory v objektu</v>
      </c>
      <c r="C42" s="47">
        <v>0.25</v>
      </c>
      <c r="D42" s="30">
        <f>IF(ListKategorizace!G85&gt;0,ListKategorizace!G85-1,0)</f>
        <v>2</v>
      </c>
      <c r="E42" s="32">
        <f t="shared" si="3"/>
        <v>0.5</v>
      </c>
    </row>
    <row r="43" spans="1:5" ht="20.100000000000001" customHeight="1" x14ac:dyDescent="0.25">
      <c r="A43" s="28" t="str">
        <f>ListKategorizace!A87</f>
        <v>Návazná doprava</v>
      </c>
      <c r="C43" s="47">
        <v>0.2</v>
      </c>
      <c r="D43" s="30">
        <f>IF(ListKategorizace!G87&gt;0,ListKategorizace!G87-1,0)</f>
        <v>1</v>
      </c>
      <c r="E43" s="32">
        <f t="shared" si="3"/>
        <v>0.2</v>
      </c>
    </row>
    <row r="44" spans="1:5" ht="20.100000000000001" customHeight="1" x14ac:dyDescent="0.25">
      <c r="A44" s="28" t="str">
        <f>ListKategorizace!A89</f>
        <v>Uzel železniční dopravní cesty</v>
      </c>
      <c r="C44" s="47">
        <v>0.15</v>
      </c>
      <c r="D44" s="30">
        <f>IF(ListKategorizace!G89&gt;0,ListKategorizace!G89-1,0)</f>
        <v>2</v>
      </c>
      <c r="E44" s="32">
        <f t="shared" si="3"/>
        <v>0.3</v>
      </c>
    </row>
    <row r="45" spans="1:5" ht="20.100000000000001" customHeight="1" x14ac:dyDescent="0.25">
      <c r="A45" s="28" t="str">
        <f>ListKategorizace!A91</f>
        <v>Železniční koridor</v>
      </c>
      <c r="C45" s="47">
        <v>0.15</v>
      </c>
      <c r="D45" s="30">
        <f>IF(ListKategorizace!G91=1,1,0)</f>
        <v>0</v>
      </c>
      <c r="E45" s="32">
        <f t="shared" si="3"/>
        <v>0</v>
      </c>
    </row>
    <row r="46" spans="1:5" ht="20.100000000000001" customHeight="1" x14ac:dyDescent="0.25">
      <c r="A46" s="28" t="str">
        <f>ListKategorizace!A93</f>
        <v>Komerční/významné objekty v bezprostřední blízkosti</v>
      </c>
      <c r="C46" s="47">
        <v>0.25</v>
      </c>
      <c r="D46" s="30">
        <f>IF(ListKategorizace!G93=1,1,0)</f>
        <v>1</v>
      </c>
      <c r="E46" s="32">
        <f t="shared" si="3"/>
        <v>0.25</v>
      </c>
    </row>
    <row r="47" spans="1:5" ht="20.100000000000001" customHeight="1" x14ac:dyDescent="0.25">
      <c r="A47" s="37" t="s">
        <v>133</v>
      </c>
      <c r="B47" s="37"/>
      <c r="C47" s="38">
        <f>SUM(C42:C46)</f>
        <v>1</v>
      </c>
      <c r="D47" s="45">
        <f>5-COUNTIF(D42:D46,0)</f>
        <v>4</v>
      </c>
    </row>
    <row r="48" spans="1:5" ht="20.100000000000001" customHeight="1" x14ac:dyDescent="0.25">
      <c r="A48" s="33" t="s">
        <v>154</v>
      </c>
      <c r="B48" s="33"/>
      <c r="C48" s="48">
        <f>C41+C32+C24+C12+C6</f>
        <v>1</v>
      </c>
      <c r="D48" s="49"/>
      <c r="E48" s="35">
        <f>(E6+E12+E24+E32+E41)</f>
        <v>3.3708749999999998</v>
      </c>
    </row>
    <row r="50" spans="3:9" ht="20.100000000000001" customHeight="1" x14ac:dyDescent="0.25">
      <c r="C50" s="50">
        <f t="shared" ref="C50:C52" si="4">D51</f>
        <v>6.5</v>
      </c>
      <c r="D50" s="50">
        <v>10</v>
      </c>
      <c r="E50" s="51" t="str">
        <f>IF(AND(ListKategorizace!$E$11="Celý formulář je vyplněný",$E$48&gt;=C50,$E$48&lt;D50),"ANO","")</f>
        <v/>
      </c>
      <c r="F50" s="28" t="s">
        <v>156</v>
      </c>
    </row>
    <row r="51" spans="3:9" ht="20.100000000000001" customHeight="1" x14ac:dyDescent="0.25">
      <c r="C51" s="50">
        <f t="shared" si="4"/>
        <v>4</v>
      </c>
      <c r="D51" s="50">
        <v>6.5</v>
      </c>
      <c r="E51" s="51" t="str">
        <f>IF(AND(ListKategorizace!$E$11="Celý formulář je vyplněný",$E$48&gt;=C51,$E$48&lt;D51),"ANO","")</f>
        <v/>
      </c>
      <c r="F51" s="28" t="s">
        <v>157</v>
      </c>
    </row>
    <row r="52" spans="3:9" ht="20.100000000000001" customHeight="1" x14ac:dyDescent="0.25">
      <c r="C52" s="50">
        <f t="shared" si="4"/>
        <v>2.5</v>
      </c>
      <c r="D52" s="50">
        <v>4</v>
      </c>
      <c r="E52" s="51" t="str">
        <f>IF(AND(ListKategorizace!$E$11="Celý formulář je vyplněný",$E$48&gt;=C52,$E$48&lt;D52),"ANO","")</f>
        <v>ANO</v>
      </c>
      <c r="F52" s="28" t="s">
        <v>158</v>
      </c>
    </row>
    <row r="53" spans="3:9" ht="20.100000000000001" customHeight="1" x14ac:dyDescent="0.25">
      <c r="C53" s="50">
        <f>D54</f>
        <v>1</v>
      </c>
      <c r="D53" s="50">
        <v>2.5</v>
      </c>
      <c r="E53" s="51" t="str">
        <f>IF(AND(ListKategorizace!$E$11="Celý formulář je vyplněný",$E$48&gt;=C53,$E$48&lt;D53),"ANO","")</f>
        <v/>
      </c>
      <c r="F53" s="28" t="s">
        <v>159</v>
      </c>
    </row>
    <row r="54" spans="3:9" ht="20.100000000000001" customHeight="1" x14ac:dyDescent="0.25">
      <c r="C54" s="50">
        <v>0</v>
      </c>
      <c r="D54" s="50">
        <v>1</v>
      </c>
      <c r="E54" s="51" t="str">
        <f>IF(AND(ListKategorizace!$E$11="Celý formulář je vyplněný",$E$48&gt;=C54,$E$48&lt;D54),"ANO","")</f>
        <v/>
      </c>
      <c r="F54" s="28" t="s">
        <v>160</v>
      </c>
      <c r="H54" s="74" t="str">
        <f>IF(AND($E$48&gt;=C54,$E$48&lt;D54),"Objekt kategorie V",IF(AND($E$48&gt;=C53,$E$48&lt;D53),"Objekt kategorie IV",IF(AND($E$48&gt;=C52,$E$48&lt;D52),"Objekt kategorie III",IF(AND($E$48&gt;=C51,$E$48&lt;D51),"Objekt kategorie II","Objekt kategorie I"))))</f>
        <v>Objekt kategorie III</v>
      </c>
      <c r="I54" s="29"/>
    </row>
    <row r="55" spans="3:9" ht="20.100000000000001" customHeight="1" x14ac:dyDescent="0.25">
      <c r="C55" s="73"/>
      <c r="D55" s="73"/>
      <c r="E55" s="73"/>
    </row>
  </sheetData>
  <sheetProtection password="C5E3" sheet="1" objects="1" scenarios="1"/>
  <sortState ref="N39:O43">
    <sortCondition ref="N39"/>
  </sortState>
  <conditionalFormatting sqref="A23:C23">
    <cfRule type="expression" dxfId="5" priority="6">
      <formula>$C$23=1</formula>
    </cfRule>
  </conditionalFormatting>
  <conditionalFormatting sqref="A11:C11">
    <cfRule type="expression" dxfId="4" priority="5">
      <formula>$C$11=1</formula>
    </cfRule>
  </conditionalFormatting>
  <conditionalFormatting sqref="A31:C31">
    <cfRule type="expression" dxfId="3" priority="4">
      <formula>$C$31=1</formula>
    </cfRule>
  </conditionalFormatting>
  <conditionalFormatting sqref="A40:C40">
    <cfRule type="expression" dxfId="2" priority="3">
      <formula>$C$40=1</formula>
    </cfRule>
  </conditionalFormatting>
  <conditionalFormatting sqref="A47:C47">
    <cfRule type="expression" dxfId="1" priority="2">
      <formula>$C$47=1</formula>
    </cfRule>
  </conditionalFormatting>
  <conditionalFormatting sqref="C48">
    <cfRule type="expression" dxfId="0" priority="1">
      <formula>$C$48=1</formula>
    </cfRule>
  </conditionalFormatting>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Titulní list</vt:lpstr>
      <vt:lpstr>ListKategorizace</vt:lpstr>
      <vt:lpstr>Parametry_OBJEKTŮ</vt:lpstr>
      <vt:lpstr>Parametry_ZÓN</vt:lpstr>
      <vt:lpstr>Hodnocení</vt:lpstr>
      <vt:lpstr>ListKategorizace!Oblast_tisku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Strasser Jan</dc:creator>
  <cp:lastModifiedBy>Edelmannová Gabriela, Ing.</cp:lastModifiedBy>
  <cp:lastPrinted>2020-04-08T13:35:01Z</cp:lastPrinted>
  <dcterms:created xsi:type="dcterms:W3CDTF">2019-03-07T08:23:58Z</dcterms:created>
  <dcterms:modified xsi:type="dcterms:W3CDTF">2020-06-02T12:06:46Z</dcterms:modified>
</cp:coreProperties>
</file>